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E82" i="1"/>
  <c r="D82"/>
  <c r="E77"/>
  <c r="D77"/>
  <c r="E73"/>
  <c r="E74" s="1"/>
  <c r="D73"/>
  <c r="D74" s="1"/>
  <c r="E68"/>
  <c r="D68"/>
  <c r="E62"/>
  <c r="D62"/>
  <c r="E60"/>
  <c r="D60"/>
  <c r="E58"/>
  <c r="D58"/>
  <c r="E56"/>
  <c r="D56"/>
  <c r="D42"/>
  <c r="E39"/>
  <c r="D39"/>
  <c r="E37"/>
  <c r="E42" s="1"/>
  <c r="D37"/>
  <c r="E36"/>
  <c r="E26"/>
  <c r="D26"/>
  <c r="E24"/>
  <c r="E33" s="1"/>
  <c r="E46" s="1"/>
  <c r="D24"/>
  <c r="D33" s="1"/>
  <c r="E22"/>
  <c r="D22"/>
  <c r="E13"/>
  <c r="D13"/>
  <c r="E12"/>
  <c r="E20" s="1"/>
  <c r="D12"/>
  <c r="D20" s="1"/>
  <c r="D46" l="1"/>
  <c r="D47" s="1"/>
  <c r="D75" s="1"/>
  <c r="E47"/>
  <c r="E75" s="1"/>
</calcChain>
</file>

<file path=xl/comments1.xml><?xml version="1.0" encoding="utf-8"?>
<comments xmlns="http://schemas.openxmlformats.org/spreadsheetml/2006/main">
  <authors>
    <author>Autor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<sst xmlns="http://schemas.openxmlformats.org/spreadsheetml/2006/main" count="135" uniqueCount="129">
  <si>
    <t>BIBLIOTECA METROPOLITANA BUCURESTI</t>
  </si>
  <si>
    <t>COD FISCAL: 4505405</t>
  </si>
  <si>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</si>
  <si>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</si>
  <si>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</si>
  <si>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</si>
  <si>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 xml:space="preserve">                                                                     la data de 31.03.2017</t>
  </si>
  <si>
    <t>cod 01</t>
  </si>
  <si>
    <t>lei</t>
  </si>
  <si>
    <t>Nr. crt.</t>
  </si>
  <si>
    <t xml:space="preserve">DENUMIREA INDICATORILOR                                                                          </t>
  </si>
  <si>
    <t>Cod rând</t>
  </si>
  <si>
    <t>Sold                   la începutul anului</t>
  </si>
  <si>
    <t>Sold                   la sfârşitul perioadei</t>
  </si>
  <si>
    <t>A</t>
  </si>
  <si>
    <t>B</t>
  </si>
  <si>
    <t>C</t>
  </si>
  <si>
    <t>1</t>
  </si>
  <si>
    <t>ACTIVE</t>
  </si>
  <si>
    <t>01</t>
  </si>
  <si>
    <t>X</t>
  </si>
  <si>
    <t>2</t>
  </si>
  <si>
    <t>ACTIVE NECURENTE</t>
  </si>
  <si>
    <t>02</t>
  </si>
  <si>
    <t>3</t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</si>
  <si>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  <charset val="238"/>
      </rPr>
      <t>2050000</t>
    </r>
    <r>
      <rPr>
        <sz val="11"/>
        <rFont val="Arial"/>
        <family val="2"/>
      </rPr>
      <t>+2060000+2080100+</t>
    </r>
    <r>
      <rPr>
        <b/>
        <sz val="11"/>
        <rFont val="Arial"/>
        <family val="2"/>
        <charset val="238"/>
      </rPr>
      <t>2080200</t>
    </r>
    <r>
      <rPr>
        <sz val="11"/>
        <rFont val="Arial"/>
        <family val="2"/>
      </rPr>
      <t>+ 2330000 -2800300-</t>
    </r>
    <r>
      <rPr>
        <b/>
        <sz val="11"/>
        <rFont val="Arial"/>
        <family val="2"/>
        <charset val="238"/>
      </rPr>
      <t>2800500</t>
    </r>
    <r>
      <rPr>
        <sz val="11"/>
        <rFont val="Arial"/>
        <family val="2"/>
      </rPr>
      <t>-</t>
    </r>
    <r>
      <rPr>
        <b/>
        <sz val="11"/>
        <rFont val="Arial"/>
        <family val="2"/>
        <charset val="238"/>
      </rPr>
      <t>2800800</t>
    </r>
    <r>
      <rPr>
        <sz val="11"/>
        <rFont val="Arial"/>
        <family val="2"/>
      </rPr>
      <t>-2900400-2900500-2900800-2930100*)</t>
    </r>
  </si>
  <si>
    <t>03</t>
  </si>
  <si>
    <t>4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</si>
  <si>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  <charset val="238"/>
      </rPr>
      <t>2130100</t>
    </r>
    <r>
      <rPr>
        <sz val="11"/>
        <rFont val="Arial"/>
        <family val="2"/>
      </rPr>
      <t>+2130200+2130300+2130400+</t>
    </r>
    <r>
      <rPr>
        <b/>
        <sz val="11"/>
        <rFont val="Arial"/>
        <family val="2"/>
        <charset val="238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  <charset val="238"/>
      </rPr>
      <t>2810300</t>
    </r>
    <r>
      <rPr>
        <sz val="11"/>
        <rFont val="Arial"/>
        <family val="2"/>
      </rPr>
      <t>-</t>
    </r>
    <r>
      <rPr>
        <b/>
        <sz val="11"/>
        <rFont val="Arial"/>
        <family val="2"/>
        <charset val="238"/>
      </rPr>
      <t>2810400</t>
    </r>
    <r>
      <rPr>
        <sz val="11"/>
        <rFont val="Arial"/>
        <family val="2"/>
      </rPr>
      <t>-2910300-2910400-2930200*)</t>
    </r>
  </si>
  <si>
    <t>04</t>
  </si>
  <si>
    <t>5</t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</si>
  <si>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  <charset val="238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  <charset val="238"/>
      </rPr>
      <t>2120000</t>
    </r>
    <r>
      <rPr>
        <sz val="11"/>
        <rFont val="Arial"/>
        <family val="2"/>
      </rPr>
      <t>+</t>
    </r>
    <r>
      <rPr>
        <sz val="11"/>
        <rFont val="Arial"/>
        <family val="2"/>
        <charset val="238"/>
      </rPr>
      <t>2310000</t>
    </r>
    <r>
      <rPr>
        <sz val="11"/>
        <rFont val="Arial"/>
        <family val="2"/>
      </rPr>
      <t>-2810100-2810200 -2910100-2910200-2930200)</t>
    </r>
  </si>
  <si>
    <t>05</t>
  </si>
  <si>
    <t>6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</si>
  <si>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</si>
  <si>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</si>
  <si>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7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</si>
  <si>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  <charset val="238"/>
      </rPr>
      <t>2670208</t>
    </r>
    <r>
      <rPr>
        <sz val="11"/>
        <rFont val="Arial"/>
        <family val="2"/>
      </rPr>
      <t xml:space="preserve"> -2960101-2960102 -2960103 -2960200),  din care:</t>
    </r>
  </si>
  <si>
    <t>07</t>
  </si>
  <si>
    <t>8</t>
  </si>
  <si>
    <t>Titluri de participare                                                                              (ct.2600100+2600200+2600300-2960101-2960102-2960103)</t>
  </si>
  <si>
    <t>08</t>
  </si>
  <si>
    <t>9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</si>
  <si>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</t>
    </r>
    <r>
      <rPr>
        <b/>
        <sz val="11"/>
        <rFont val="Arial"/>
        <family val="2"/>
      </rPr>
      <t>4610209</t>
    </r>
    <r>
      <rPr>
        <sz val="11"/>
        <rFont val="Arial"/>
        <family val="2"/>
      </rPr>
      <t xml:space="preserve"> - 4910200 - 4960200),  din care:  </t>
    </r>
  </si>
  <si>
    <t>09</t>
  </si>
  <si>
    <t>10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</si>
  <si>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</si>
  <si>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11</t>
  </si>
  <si>
    <t>TOTAL ACTIVE NECURENTE                                     (rd.03+04+05+06+07+09)</t>
  </si>
  <si>
    <t>15</t>
  </si>
  <si>
    <t>12</t>
  </si>
  <si>
    <t>ACTIVE  CURENTE</t>
  </si>
  <si>
    <t>18</t>
  </si>
  <si>
    <t>13</t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</si>
  <si>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  <charset val="238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3020200</t>
    </r>
    <r>
      <rPr>
        <sz val="11"/>
        <rFont val="Arial"/>
        <family val="2"/>
      </rPr>
      <t>+3020300+3020400+ 3020500+ 3020600+ 3020700+</t>
    </r>
    <r>
      <rPr>
        <b/>
        <sz val="11"/>
        <rFont val="Arial"/>
        <family val="2"/>
        <charset val="238"/>
      </rPr>
      <t>3020800</t>
    </r>
    <r>
      <rPr>
        <sz val="11"/>
        <rFont val="Arial"/>
        <family val="2"/>
      </rPr>
      <t xml:space="preserve">+3020900+ </t>
    </r>
    <r>
      <rPr>
        <b/>
        <sz val="11"/>
        <rFont val="Arial"/>
        <family val="2"/>
        <charset val="238"/>
      </rPr>
      <t>3030100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3030200</t>
    </r>
    <r>
      <rPr>
        <sz val="11"/>
        <rFont val="Arial"/>
        <family val="2"/>
      </rPr>
      <t>+ 3040100+ 3040200+3050100+ 3050200+3070000+3090000+ 3310000+ 3320000+ 3410000+</t>
    </r>
    <r>
      <rPr>
        <b/>
        <sz val="11"/>
        <rFont val="Arial"/>
        <family val="2"/>
        <charset val="238"/>
      </rPr>
      <t>3450000</t>
    </r>
    <r>
      <rPr>
        <sz val="11"/>
        <rFont val="Arial"/>
        <family val="2"/>
      </rPr>
      <t>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</si>
  <si>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</si>
  <si>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</si>
  <si>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rFont val="Arial"/>
        <family val="2"/>
      </rPr>
      <t>(ct.2320000+2340000+</t>
    </r>
    <r>
      <rPr>
        <b/>
        <sz val="11"/>
        <rFont val="Arial"/>
        <family val="2"/>
        <charset val="238"/>
      </rPr>
      <t>4090101</t>
    </r>
    <r>
      <rPr>
        <sz val="11"/>
        <rFont val="Arial"/>
        <family val="2"/>
      </rPr>
      <t>+4090102+4110101+ 4110108+ 4130100+ 4180000+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 xml:space="preserve">+4280102+ </t>
    </r>
    <r>
      <rPr>
        <b/>
        <sz val="11"/>
        <rFont val="Arial"/>
        <family val="2"/>
        <charset val="238"/>
      </rPr>
      <t>4610101</t>
    </r>
    <r>
      <rPr>
        <sz val="11"/>
        <rFont val="Arial"/>
        <family val="2"/>
      </rPr>
      <t>+  4610109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>**+4810101+ 4810102+ 4810103+4810200+ 4810300+4810900+ 4820000+ 4830000 + 4890000 - 4910100- 4960100+5120800), din care:</t>
    </r>
  </si>
  <si>
    <t>Decontări privind încheierea execuției bugetului de stat din anul curent (ct.4890000)</t>
  </si>
  <si>
    <t>21.1</t>
  </si>
  <si>
    <r>
      <t xml:space="preserve">Creanţe comerciale şi avansuri </t>
    </r>
    <r>
      <rPr>
        <sz val="11"/>
        <rFont val="Arial"/>
        <family val="2"/>
      </rPr>
      <t>(ct.2320000+2340000+</t>
    </r>
    <r>
      <rPr>
        <b/>
        <sz val="11"/>
        <rFont val="Arial"/>
        <family val="2"/>
        <charset val="238"/>
      </rPr>
      <t>4090101</t>
    </r>
    <r>
      <rPr>
        <sz val="11"/>
        <rFont val="Arial"/>
        <family val="2"/>
      </rPr>
      <t>+4090102+ 4110101+ 4110108+ 4130100 +4180000+</t>
    </r>
    <r>
      <rPr>
        <b/>
        <sz val="11"/>
        <rFont val="Arial"/>
        <family val="2"/>
        <charset val="238"/>
      </rPr>
      <t>4610109</t>
    </r>
    <r>
      <rPr>
        <sz val="11"/>
        <rFont val="Arial"/>
        <family val="2"/>
      </rPr>
      <t xml:space="preserve"> - 4910100 - 4960100),         </t>
    </r>
  </si>
  <si>
    <r>
      <t>Avansuri acordate(ct.2320000+2340000+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 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</si>
  <si>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</si>
  <si>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</t>
    </r>
    <r>
      <rPr>
        <b/>
        <sz val="11"/>
        <rFont val="Arial"/>
        <family val="2"/>
        <charset val="238"/>
      </rPr>
      <t>4310700*</t>
    </r>
    <r>
      <rPr>
        <sz val="11"/>
        <rFont val="Arial"/>
        <family val="2"/>
      </rPr>
      <t>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</si>
  <si>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</si>
  <si>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</si>
  <si>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Sume de primit de la Comisia Europeană / alti donatori(ct.4500100+4500300+4500501+4500502+4500503+ 4500504+ 4500505+4500700)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</si>
  <si>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</si>
  <si>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</si>
  <si>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(ct.5050000-5950000)</t>
    </r>
  </si>
  <si>
    <t>Conturi la trezorerii şi instituţii de credit :</t>
  </si>
  <si>
    <r>
      <t>Conturi la trezorerie, casa în lei (ct.5100000+5120101+5120501+</t>
    </r>
    <r>
      <rPr>
        <sz val="11"/>
        <rFont val="Arial"/>
        <family val="2"/>
      </rPr>
      <t>5130101</t>
    </r>
    <r>
      <rPr>
        <sz val="11"/>
        <rFont val="Arial"/>
        <family val="2"/>
        <charset val="238"/>
      </rPr>
      <t>+ 5140101 +  5150101+ 5150301 + 5160101+5170101+ 5200100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5210100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  <charset val="238"/>
      </rPr>
      <t>+ 5210300 + 5230000 + 5250101 + 5250102 + 5250301+5250302 + 5250400 + 5260000 +5270000 + 5280000 + 5290101+  5290201+ 5290301 + 5290400+ 5290901+</t>
    </r>
    <r>
      <rPr>
        <b/>
        <sz val="11"/>
        <rFont val="Arial"/>
        <family val="2"/>
        <charset val="238"/>
      </rPr>
      <t>5310101</t>
    </r>
    <r>
      <rPr>
        <sz val="11"/>
        <rFont val="Arial"/>
        <family val="2"/>
        <charset val="238"/>
      </rPr>
      <t xml:space="preserve">+ </t>
    </r>
    <r>
      <rPr>
        <sz val="11"/>
        <rFont val="Arial"/>
        <family val="2"/>
      </rPr>
      <t>5500101</t>
    </r>
    <r>
      <rPr>
        <sz val="11"/>
        <rFont val="Arial"/>
        <family val="2"/>
        <charset val="238"/>
      </rPr>
      <t xml:space="preserve">+5510000+ </t>
    </r>
    <r>
      <rPr>
        <b/>
        <sz val="11"/>
        <rFont val="Arial"/>
        <family val="2"/>
        <charset val="238"/>
      </rPr>
      <t>5520000</t>
    </r>
    <r>
      <rPr>
        <sz val="11"/>
        <rFont val="Arial"/>
        <family val="2"/>
        <charset val="238"/>
      </rPr>
      <t>+ 5550101 + 5570101+  5580101 + 5580201+ 5590101+ 5600101 + 5600300+ 5600401+ 5610100 + 5610300+ 5620100 +5620300+ 5710100 +  5710300 + 5710400 + 5740101 + 5740102+ 5740301+ 5740302 +5740400 +5750100 + 5750300 + 5750400</t>
    </r>
    <r>
      <rPr>
        <b/>
        <sz val="11"/>
        <rFont val="Arial"/>
        <family val="2"/>
        <charset val="238"/>
      </rPr>
      <t>-</t>
    </r>
    <r>
      <rPr>
        <b/>
        <sz val="11"/>
        <rFont val="Arial"/>
        <family val="2"/>
      </rPr>
      <t>7700000</t>
    </r>
    <r>
      <rPr>
        <b/>
        <sz val="11"/>
        <rFont val="Arial"/>
        <family val="2"/>
        <charset val="238"/>
      </rPr>
      <t xml:space="preserve">) </t>
    </r>
  </si>
  <si>
    <r>
      <t>Dobândă de încasat, alte valori, avansuri de trezorerie   (ct.5180701+5320100+5320200+5320300+</t>
    </r>
    <r>
      <rPr>
        <b/>
        <sz val="11"/>
        <rFont val="Arial"/>
        <family val="2"/>
        <charset val="238"/>
      </rPr>
      <t>5320400</t>
    </r>
    <r>
      <rPr>
        <sz val="11"/>
        <rFont val="Arial"/>
        <family val="2"/>
      </rPr>
      <t>+ 5320500+ 5320600+ 5320800+</t>
    </r>
    <r>
      <rPr>
        <b/>
        <sz val="11"/>
        <rFont val="Arial"/>
        <family val="2"/>
        <charset val="238"/>
      </rPr>
      <t>5420100</t>
    </r>
    <r>
      <rPr>
        <sz val="11"/>
        <rFont val="Arial"/>
        <family val="2"/>
      </rPr>
      <t xml:space="preserve">) </t>
    </r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</si>
  <si>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</si>
  <si>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</si>
  <si>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</t>
    </r>
    <r>
      <rPr>
        <b/>
        <sz val="11"/>
        <rFont val="Arial"/>
        <family val="2"/>
        <charset val="238"/>
      </rPr>
      <t>5120102</t>
    </r>
    <r>
      <rPr>
        <sz val="11"/>
        <rFont val="Arial"/>
        <family val="2"/>
      </rPr>
      <t>+5120402+</t>
    </r>
    <r>
      <rPr>
        <b/>
        <sz val="11"/>
        <rFont val="Arial"/>
        <family val="2"/>
      </rPr>
      <t>5120502</t>
    </r>
    <r>
      <rPr>
        <sz val="11"/>
        <rFont val="Arial"/>
        <family val="2"/>
      </rPr>
      <t xml:space="preserve"> +5130102 + 5130202+ 5140102 + 5140202 +  5150102 + 5150202 + 5150302+ 5160102+ 5160202 + 5170102 + 5170202  + 5290102 + 5290202 + 5290302+ 5290902 + 5310402 + 5410102 + 5410202 +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</rPr>
      <t xml:space="preserve">5500102 + 5550102+ 5550202 + 5570202 + 5580102 + 5580302 + 5590102 + 5590202+ 5600102 + 5600402)  </t>
    </r>
  </si>
  <si>
    <t xml:space="preserve"> Dobândă de încasat,  avansuri de trezorerie (ct.5180702+5420200) </t>
  </si>
  <si>
    <t>35.1</t>
  </si>
  <si>
    <t>Total disponibilităţi şi alte valori (rd.33+33.1+35+35.1)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</si>
  <si>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</si>
  <si>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Dobândă de încasat (ct.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</si>
  <si>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</si>
  <si>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</si>
  <si>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TOTAL ACTIVE CURENTE                 (rd.19+30+31+40+41+41.1+42)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</si>
  <si>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</si>
  <si>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</si>
  <si>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</si>
  <si>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</si>
  <si>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</si>
  <si>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</si>
  <si>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</si>
  <si>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</si>
  <si>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</si>
  <si>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b/>
        <sz val="11"/>
        <rFont val="Arial"/>
        <family val="2"/>
        <charset val="238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  <charset val="238"/>
      </rPr>
      <t>4040100</t>
    </r>
    <r>
      <rPr>
        <sz val="11"/>
        <rFont val="Arial"/>
        <family val="2"/>
      </rPr>
      <t xml:space="preserve">+4050100+ 4080000+ 4190000+ </t>
    </r>
    <r>
      <rPr>
        <b/>
        <sz val="11"/>
        <rFont val="Arial"/>
        <family val="2"/>
        <charset val="238"/>
      </rPr>
      <t>4620101</t>
    </r>
    <r>
      <rPr>
        <sz val="11"/>
        <rFont val="Arial"/>
        <family val="2"/>
      </rPr>
      <t>+4620109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 xml:space="preserve">+ 4810101+4810102+ 4810103+4810200+ 4810300+ </t>
    </r>
    <r>
      <rPr>
        <b/>
        <sz val="11"/>
        <rFont val="Arial"/>
        <family val="2"/>
      </rPr>
      <t>4810900</t>
    </r>
    <r>
      <rPr>
        <sz val="11"/>
        <rFont val="Arial"/>
        <family val="2"/>
      </rPr>
      <t xml:space="preserve">+4820000+ 4830000+ 4890000+ 5090000+ 5120800), </t>
    </r>
    <r>
      <rPr>
        <b/>
        <sz val="11"/>
        <rFont val="Arial"/>
        <family val="2"/>
        <charset val="238"/>
      </rPr>
      <t xml:space="preserve"> din care</t>
    </r>
    <r>
      <rPr>
        <sz val="11"/>
        <rFont val="Arial"/>
        <family val="2"/>
      </rPr>
      <t>:</t>
    </r>
  </si>
  <si>
    <t>48.</t>
  </si>
  <si>
    <t>60.1</t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</si>
  <si>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  <charset val="238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  <charset val="238"/>
      </rPr>
      <t>4040100</t>
    </r>
    <r>
      <rPr>
        <sz val="11"/>
        <rFont val="Arial"/>
        <family val="2"/>
      </rPr>
      <t xml:space="preserve">+4050100+ 4080000+ 4190000+ </t>
    </r>
    <r>
      <rPr>
        <b/>
        <sz val="11"/>
        <rFont val="Arial"/>
        <family val="2"/>
        <charset val="238"/>
      </rPr>
      <t>4620101)</t>
    </r>
    <r>
      <rPr>
        <sz val="11"/>
        <rFont val="Arial"/>
        <family val="2"/>
      </rPr>
      <t>,</t>
    </r>
    <r>
      <rPr>
        <b/>
        <sz val="11"/>
        <rFont val="Arial"/>
        <family val="2"/>
        <charset val="238"/>
      </rPr>
      <t xml:space="preserve"> din care</t>
    </r>
    <r>
      <rPr>
        <sz val="11"/>
        <rFont val="Arial"/>
        <family val="2"/>
      </rPr>
      <t>:</t>
    </r>
  </si>
  <si>
    <t xml:space="preserve">Avansuri  primite 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</si>
  <si>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</si>
  <si>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  <charset val="238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4310200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  <charset val="238"/>
      </rPr>
      <t>4310300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  <charset val="238"/>
      </rPr>
      <t xml:space="preserve"> 4310400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  <charset val="238"/>
      </rPr>
      <t>4310500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  <charset val="238"/>
      </rPr>
      <t>4310700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  <charset val="238"/>
      </rPr>
      <t>4370100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  <charset val="238"/>
      </rPr>
      <t>4370200</t>
    </r>
    <r>
      <rPr>
        <sz val="11"/>
        <rFont val="Arial"/>
        <family val="2"/>
      </rPr>
      <t xml:space="preserve"> + 4370300 + 4400000+4410000+ 4420300 + 4420800+ </t>
    </r>
    <r>
      <rPr>
        <b/>
        <sz val="11"/>
        <rFont val="Arial"/>
        <family val="2"/>
        <charset val="238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  <charset val="238"/>
      </rPr>
      <t>4460100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  <charset val="238"/>
      </rPr>
      <t>4480100</t>
    </r>
    <r>
      <rPr>
        <sz val="11"/>
        <rFont val="Arial"/>
        <family val="2"/>
      </rPr>
      <t xml:space="preserve"> +4550501+ 4550502+ 4550503+ 4670100+ 4670200+ 4670300+ 4670400+ 4670500+ 4670900+ 4730109+4810900+ 4820000), din care:</t>
    </r>
  </si>
  <si>
    <t xml:space="preserve">Datoriile  instituţiilor publice către bugete </t>
  </si>
  <si>
    <r>
      <t>Contribuţii sociale                          (ct.</t>
    </r>
    <r>
      <rPr>
        <b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4310200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4310300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4310400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  <charset val="238"/>
      </rPr>
      <t>4310500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4310700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 xml:space="preserve"> 4370100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 xml:space="preserve"> 4370200</t>
    </r>
    <r>
      <rPr>
        <sz val="11"/>
        <rFont val="Arial"/>
        <family val="2"/>
      </rPr>
      <t>+4370300)</t>
    </r>
  </si>
  <si>
    <t>63.1</t>
  </si>
  <si>
    <t xml:space="preserve"> Sume datorate bugetului din Fonduri externe nerambursabile            (ct.4550501+4550502+4550503)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</si>
  <si>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</si>
  <si>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</si>
  <si>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</si>
  <si>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</si>
  <si>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</t>
    </r>
    <r>
      <rPr>
        <sz val="11"/>
        <rFont val="Arial"/>
        <family val="2"/>
      </rPr>
      <t>(ct.</t>
    </r>
    <r>
      <rPr>
        <b/>
        <sz val="11"/>
        <rFont val="Arial"/>
        <family val="2"/>
        <charset val="238"/>
      </rPr>
      <t>4210000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4230000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4260000</t>
    </r>
    <r>
      <rPr>
        <sz val="11"/>
        <rFont val="Arial"/>
        <family val="2"/>
      </rPr>
      <t>+</t>
    </r>
    <r>
      <rPr>
        <b/>
        <sz val="11"/>
        <rFont val="Arial"/>
        <family val="2"/>
        <charset val="238"/>
      </rPr>
      <t>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  <charset val="238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</si>
  <si>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</t>
    </r>
    <r>
      <rPr>
        <b/>
        <sz val="11"/>
        <rFont val="Arial"/>
        <family val="2"/>
      </rPr>
      <t>4260000</t>
    </r>
    <r>
      <rPr>
        <sz val="11"/>
        <rFont val="Arial"/>
        <family val="2"/>
      </rPr>
      <t>+4270200+ 4270300+ 4290000+ 4380000),</t>
    </r>
    <r>
      <rPr>
        <b/>
        <sz val="11"/>
        <rFont val="Arial"/>
        <family val="2"/>
        <charset val="238"/>
      </rPr>
      <t xml:space="preserve"> din care</t>
    </r>
    <r>
      <rPr>
        <sz val="11"/>
        <rFont val="Arial"/>
        <family val="2"/>
      </rPr>
      <t>:</t>
    </r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</si>
  <si>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</si>
  <si>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</si>
  <si>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</si>
  <si>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</si>
  <si>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</si>
  <si>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</si>
  <si>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</si>
  <si>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</si>
  <si>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r>
      <t xml:space="preserve">Rezerve, fonduri </t>
    </r>
    <r>
      <rPr>
        <sz val="11"/>
        <rFont val="Arial"/>
        <family val="2"/>
      </rPr>
      <t>(ct.1000000+1010000+1020000+1030000+</t>
    </r>
    <r>
      <rPr>
        <b/>
        <sz val="11"/>
        <rFont val="Arial"/>
        <family val="2"/>
        <charset val="238"/>
      </rPr>
      <t>1040000</t>
    </r>
    <r>
      <rPr>
        <sz val="11"/>
        <rFont val="Arial"/>
        <family val="2"/>
      </rPr>
      <t>+ 1050100+ 1050200+ 1050300+</t>
    </r>
    <r>
      <rPr>
        <b/>
        <sz val="11"/>
        <rFont val="Arial"/>
        <family val="2"/>
        <charset val="238"/>
      </rPr>
      <t>1050400</t>
    </r>
    <r>
      <rPr>
        <sz val="11"/>
        <rFont val="Arial"/>
        <family val="2"/>
      </rPr>
      <t>+1050500+ 1060000+ 1320000+ 1330000+</t>
    </r>
    <r>
      <rPr>
        <sz val="11"/>
        <rFont val="Arial"/>
        <family val="2"/>
        <charset val="238"/>
      </rPr>
      <t>1390100</t>
    </r>
    <r>
      <rPr>
        <b/>
        <sz val="11"/>
        <rFont val="Arial"/>
        <family val="2"/>
      </rPr>
      <t xml:space="preserve">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</si>
  <si>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</si>
  <si>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</si>
  <si>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</si>
  <si>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</t>
    </r>
    <r>
      <rPr>
        <b/>
        <sz val="11"/>
        <rFont val="Arial"/>
        <family val="2"/>
        <charset val="238"/>
      </rPr>
      <t>.1210000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  <charset val="238"/>
      </rPr>
      <t>sold debitor</t>
    </r>
    <r>
      <rPr>
        <sz val="11"/>
        <rFont val="Arial"/>
        <family val="2"/>
      </rPr>
      <t>)</t>
    </r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</si>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</sst>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  <charset val="238"/>
    </font>
    <font>
      <sz val="14"/>
      <name val="Arial"/>
      <family val="2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7" fillId="0" borderId="6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top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3" fontId="15" fillId="0" borderId="6" xfId="0" applyNumberFormat="1" applyFont="1" applyFill="1" applyBorder="1" applyAlignment="1">
      <alignment horizontal="righ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3" fontId="10" fillId="0" borderId="6" xfId="0" applyNumberFormat="1" applyFont="1" applyFill="1" applyBorder="1" applyAlignment="1">
      <alignment horizontal="right" vertical="top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 wrapText="1"/>
    </xf>
    <xf numFmtId="3" fontId="7" fillId="0" borderId="5" xfId="0" applyNumberFormat="1" applyFont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D1" sqref="D1:D1048576"/>
    </sheetView>
  </sheetViews>
  <sheetFormatPr defaultRowHeight="14.4"/>
  <cols>
    <col min="2" max="2" width="30.77734375" customWidth="1"/>
    <col min="3" max="3" width="21.5546875" customWidth="1"/>
    <col min="4" max="4" width="24.109375" customWidth="1"/>
    <col min="5" max="5" width="44.77734375" customWidth="1"/>
  </cols>
  <sheetData>
    <row r="1" spans="1:5">
      <c r="A1" s="1"/>
      <c r="B1" s="2" t="s">
        <v>0</v>
      </c>
      <c r="C1" s="3"/>
      <c r="D1" s="4"/>
      <c r="E1" s="4"/>
    </row>
    <row r="2" spans="1:5">
      <c r="A2" s="1"/>
      <c r="B2" s="2" t="s">
        <v>1</v>
      </c>
      <c r="C2" s="3"/>
      <c r="D2" s="4"/>
      <c r="E2" s="5" t="s">
        <v>2</v>
      </c>
    </row>
    <row r="3" spans="1:5" ht="15.6">
      <c r="A3" s="6" t="s">
        <v>3</v>
      </c>
      <c r="B3" s="7" t="s">
        <v>4</v>
      </c>
      <c r="C3" s="7"/>
      <c r="D3" s="8"/>
      <c r="E3" s="8" t="s">
        <v>5</v>
      </c>
    </row>
    <row r="4" spans="1:5" ht="15.6">
      <c r="A4" s="9"/>
      <c r="B4" s="10" t="s">
        <v>6</v>
      </c>
      <c r="C4" s="10"/>
      <c r="D4" s="8"/>
      <c r="E4" s="11"/>
    </row>
    <row r="5" spans="1:5" ht="15.6">
      <c r="A5" s="9"/>
      <c r="B5" s="10"/>
      <c r="C5" s="10"/>
      <c r="D5" s="8"/>
      <c r="E5" s="11"/>
    </row>
    <row r="6" spans="1:5" ht="15.6">
      <c r="A6" s="9"/>
      <c r="B6" s="10"/>
      <c r="C6" s="10"/>
      <c r="D6" s="8"/>
      <c r="E6" s="11"/>
    </row>
    <row r="7" spans="1:5" ht="16.2" thickBot="1">
      <c r="A7" s="1"/>
      <c r="B7" s="12" t="s">
        <v>7</v>
      </c>
      <c r="C7" s="13"/>
      <c r="D7" s="8"/>
      <c r="E7" s="14" t="s">
        <v>8</v>
      </c>
    </row>
    <row r="8" spans="1:5" ht="66">
      <c r="A8" s="15" t="s">
        <v>9</v>
      </c>
      <c r="B8" s="16" t="s">
        <v>10</v>
      </c>
      <c r="C8" s="17" t="s">
        <v>11</v>
      </c>
      <c r="D8" s="18" t="s">
        <v>12</v>
      </c>
      <c r="E8" s="19" t="s">
        <v>13</v>
      </c>
    </row>
    <row r="9" spans="1:5">
      <c r="A9" s="20" t="s">
        <v>14</v>
      </c>
      <c r="B9" s="21" t="s">
        <v>15</v>
      </c>
      <c r="C9" s="22" t="s">
        <v>16</v>
      </c>
      <c r="D9" s="23">
        <v>1</v>
      </c>
      <c r="E9" s="24">
        <v>2</v>
      </c>
    </row>
    <row r="10" spans="1:5">
      <c r="A10" s="25" t="s">
        <v>17</v>
      </c>
      <c r="B10" s="26" t="s">
        <v>18</v>
      </c>
      <c r="C10" s="27" t="s">
        <v>19</v>
      </c>
      <c r="D10" s="28" t="s">
        <v>20</v>
      </c>
      <c r="E10" s="29" t="s">
        <v>20</v>
      </c>
    </row>
    <row r="11" spans="1:5" ht="41.4">
      <c r="A11" s="25" t="s">
        <v>21</v>
      </c>
      <c r="B11" s="26" t="s">
        <v>22</v>
      </c>
      <c r="C11" s="27" t="s">
        <v>23</v>
      </c>
      <c r="D11" s="28" t="s">
        <v>20</v>
      </c>
      <c r="E11" s="29" t="s">
        <v>20</v>
      </c>
    </row>
    <row r="12" spans="1:5" ht="129" customHeight="1">
      <c r="A12" s="25" t="s">
        <v>24</v>
      </c>
      <c r="B12" s="26" t="s">
        <v>25</v>
      </c>
      <c r="C12" s="27" t="s">
        <v>26</v>
      </c>
      <c r="D12" s="30">
        <f>2048760+3138476-5109357</f>
        <v>77879</v>
      </c>
      <c r="E12" s="30">
        <f>2048760+3138476-5126832</f>
        <v>60404</v>
      </c>
    </row>
    <row r="13" spans="1:5" ht="135" customHeight="1">
      <c r="A13" s="25" t="s">
        <v>27</v>
      </c>
      <c r="B13" s="26" t="s">
        <v>28</v>
      </c>
      <c r="C13" s="27" t="s">
        <v>29</v>
      </c>
      <c r="D13" s="30">
        <f>10322712+11582472+4153784-10050243</f>
        <v>16008725</v>
      </c>
      <c r="E13" s="30">
        <f>10899432+11005752+4153784-10174309</f>
        <v>15884659</v>
      </c>
    </row>
    <row r="14" spans="1:5" ht="87.6" customHeight="1">
      <c r="A14" s="25" t="s">
        <v>30</v>
      </c>
      <c r="B14" s="26" t="s">
        <v>31</v>
      </c>
      <c r="C14" s="27" t="s">
        <v>32</v>
      </c>
      <c r="D14" s="30">
        <v>0</v>
      </c>
      <c r="E14" s="30">
        <v>0</v>
      </c>
    </row>
    <row r="15" spans="1:5" ht="82.8">
      <c r="A15" s="25" t="s">
        <v>33</v>
      </c>
      <c r="B15" s="26" t="s">
        <v>34</v>
      </c>
      <c r="C15" s="27" t="s">
        <v>35</v>
      </c>
      <c r="D15" s="30">
        <v>0</v>
      </c>
      <c r="E15" s="30">
        <v>0</v>
      </c>
    </row>
    <row r="16" spans="1:5" ht="159.6" customHeight="1">
      <c r="A16" s="25" t="s">
        <v>36</v>
      </c>
      <c r="B16" s="26" t="s">
        <v>37</v>
      </c>
      <c r="C16" s="27" t="s">
        <v>38</v>
      </c>
      <c r="D16" s="30">
        <v>12219</v>
      </c>
      <c r="E16" s="30">
        <v>12549</v>
      </c>
    </row>
    <row r="17" spans="1:5" ht="151.80000000000001">
      <c r="A17" s="25" t="s">
        <v>39</v>
      </c>
      <c r="B17" s="31" t="s">
        <v>40</v>
      </c>
      <c r="C17" s="27" t="s">
        <v>41</v>
      </c>
      <c r="D17" s="30">
        <v>0</v>
      </c>
      <c r="E17" s="30">
        <v>0</v>
      </c>
    </row>
    <row r="18" spans="1:5" ht="153.6" customHeight="1">
      <c r="A18" s="25" t="s">
        <v>42</v>
      </c>
      <c r="B18" s="26" t="s">
        <v>43</v>
      </c>
      <c r="C18" s="27" t="s">
        <v>44</v>
      </c>
      <c r="D18" s="30">
        <v>139887</v>
      </c>
      <c r="E18" s="30">
        <v>139887</v>
      </c>
    </row>
    <row r="19" spans="1:5" ht="141" customHeight="1">
      <c r="A19" s="25" t="s">
        <v>45</v>
      </c>
      <c r="B19" s="31" t="s">
        <v>46</v>
      </c>
      <c r="C19" s="27" t="s">
        <v>45</v>
      </c>
      <c r="D19" s="30">
        <v>0</v>
      </c>
      <c r="E19" s="30">
        <v>0</v>
      </c>
    </row>
    <row r="20" spans="1:5" ht="110.4">
      <c r="A20" s="25" t="s">
        <v>47</v>
      </c>
      <c r="B20" s="26" t="s">
        <v>48</v>
      </c>
      <c r="C20" s="27" t="s">
        <v>49</v>
      </c>
      <c r="D20" s="30">
        <f>SUM(D12+D13+D14+D15+D16+D18)</f>
        <v>16238710</v>
      </c>
      <c r="E20" s="30">
        <f>SUM(E12+E13+E14+E15+E16+E18)</f>
        <v>16097499</v>
      </c>
    </row>
    <row r="21" spans="1:5" ht="41.4">
      <c r="A21" s="25" t="s">
        <v>50</v>
      </c>
      <c r="B21" s="26" t="s">
        <v>51</v>
      </c>
      <c r="C21" s="27" t="s">
        <v>52</v>
      </c>
      <c r="D21" s="32"/>
      <c r="E21" s="32"/>
    </row>
    <row r="22" spans="1:5" ht="409.6">
      <c r="A22" s="25" t="s">
        <v>53</v>
      </c>
      <c r="B22" s="26" t="s">
        <v>54</v>
      </c>
      <c r="C22" s="27" t="s">
        <v>55</v>
      </c>
      <c r="D22" s="33">
        <f>10675+17684123+11321</f>
        <v>17706119</v>
      </c>
      <c r="E22" s="33">
        <f>55912+17894654+11321</f>
        <v>17961887</v>
      </c>
    </row>
    <row r="23" spans="1:5" ht="165.6">
      <c r="A23" s="34">
        <v>14</v>
      </c>
      <c r="B23" s="26" t="s">
        <v>56</v>
      </c>
      <c r="C23" s="35">
        <v>20</v>
      </c>
      <c r="D23" s="32"/>
      <c r="E23" s="32"/>
    </row>
    <row r="24" spans="1:5" ht="220.2" customHeight="1">
      <c r="A24" s="34">
        <v>15</v>
      </c>
      <c r="B24" s="26" t="s">
        <v>57</v>
      </c>
      <c r="C24" s="35">
        <v>21</v>
      </c>
      <c r="D24" s="36">
        <f>17003+30165</f>
        <v>47168</v>
      </c>
      <c r="E24" s="36">
        <f>17003+29766</f>
        <v>46769</v>
      </c>
    </row>
    <row r="25" spans="1:5" ht="91.8" customHeight="1">
      <c r="A25" s="37">
        <v>16</v>
      </c>
      <c r="B25" s="38" t="s">
        <v>58</v>
      </c>
      <c r="C25" s="39" t="s">
        <v>59</v>
      </c>
      <c r="D25" s="40"/>
      <c r="E25" s="40"/>
    </row>
    <row r="26" spans="1:5" ht="166.8" customHeight="1">
      <c r="A26" s="41">
        <v>17</v>
      </c>
      <c r="B26" s="26" t="s">
        <v>60</v>
      </c>
      <c r="C26" s="42">
        <v>22</v>
      </c>
      <c r="D26" s="30">
        <f>17003</f>
        <v>17003</v>
      </c>
      <c r="E26" s="30">
        <f>17003+29766</f>
        <v>46769</v>
      </c>
    </row>
    <row r="27" spans="1:5" ht="96.6">
      <c r="A27" s="34">
        <v>18</v>
      </c>
      <c r="B27" s="31" t="s">
        <v>61</v>
      </c>
      <c r="C27" s="27" t="s">
        <v>62</v>
      </c>
      <c r="D27" s="33">
        <v>17003</v>
      </c>
      <c r="E27" s="33">
        <v>17003</v>
      </c>
    </row>
    <row r="28" spans="1:5" ht="283.2" customHeight="1">
      <c r="A28" s="34">
        <v>19</v>
      </c>
      <c r="B28" s="26" t="s">
        <v>63</v>
      </c>
      <c r="C28" s="35">
        <v>23</v>
      </c>
      <c r="D28" s="33">
        <v>5821</v>
      </c>
      <c r="E28" s="33">
        <v>13862</v>
      </c>
    </row>
    <row r="29" spans="1:5" ht="145.19999999999999" customHeight="1">
      <c r="A29" s="34">
        <v>20</v>
      </c>
      <c r="B29" s="31" t="s">
        <v>64</v>
      </c>
      <c r="C29" s="35">
        <v>24</v>
      </c>
      <c r="D29" s="30">
        <v>0</v>
      </c>
      <c r="E29" s="30">
        <v>0</v>
      </c>
    </row>
    <row r="30" spans="1:5" ht="409.6">
      <c r="A30" s="34">
        <v>21</v>
      </c>
      <c r="B30" s="26" t="s">
        <v>65</v>
      </c>
      <c r="C30" s="35">
        <v>25</v>
      </c>
      <c r="D30" s="30">
        <v>0</v>
      </c>
      <c r="E30" s="30">
        <v>0</v>
      </c>
    </row>
    <row r="31" spans="1:5" ht="132.6" customHeight="1">
      <c r="A31" s="34">
        <v>22</v>
      </c>
      <c r="B31" s="31" t="s">
        <v>66</v>
      </c>
      <c r="C31" s="35">
        <v>26</v>
      </c>
      <c r="D31" s="30">
        <v>0</v>
      </c>
      <c r="E31" s="30">
        <v>0</v>
      </c>
    </row>
    <row r="32" spans="1:5" ht="221.4" customHeight="1">
      <c r="A32" s="34">
        <v>23</v>
      </c>
      <c r="B32" s="26" t="s">
        <v>67</v>
      </c>
      <c r="C32" s="35">
        <v>27</v>
      </c>
      <c r="D32" s="30">
        <v>0</v>
      </c>
      <c r="E32" s="30">
        <v>0</v>
      </c>
    </row>
    <row r="33" spans="1:5" ht="82.8">
      <c r="A33" s="34">
        <v>24</v>
      </c>
      <c r="B33" s="26" t="s">
        <v>68</v>
      </c>
      <c r="C33" s="35">
        <v>30</v>
      </c>
      <c r="D33" s="30">
        <f>SUM(D24+D28+D30+D32)</f>
        <v>52989</v>
      </c>
      <c r="E33" s="30">
        <f>SUM(E24+E28+E30+E32)</f>
        <v>60631</v>
      </c>
    </row>
    <row r="34" spans="1:5" ht="124.2">
      <c r="A34" s="34">
        <v>25</v>
      </c>
      <c r="B34" s="26" t="s">
        <v>69</v>
      </c>
      <c r="C34" s="35">
        <v>31</v>
      </c>
      <c r="D34" s="30">
        <v>0</v>
      </c>
      <c r="E34" s="30">
        <v>0</v>
      </c>
    </row>
    <row r="35" spans="1:5" ht="84" customHeight="1">
      <c r="A35" s="34">
        <v>26</v>
      </c>
      <c r="B35" s="26" t="s">
        <v>70</v>
      </c>
      <c r="C35" s="35">
        <v>32</v>
      </c>
      <c r="D35" s="32"/>
      <c r="E35" s="32"/>
    </row>
    <row r="36" spans="1:5" ht="357" customHeight="1">
      <c r="A36" s="34">
        <v>27</v>
      </c>
      <c r="B36" s="43" t="s">
        <v>71</v>
      </c>
      <c r="C36" s="35">
        <v>33</v>
      </c>
      <c r="D36" s="33">
        <v>0</v>
      </c>
      <c r="E36" s="33">
        <f>-1621592</f>
        <v>-1621592</v>
      </c>
    </row>
    <row r="37" spans="1:5" ht="184.2" customHeight="1">
      <c r="A37" s="34">
        <v>28</v>
      </c>
      <c r="B37" s="44" t="s">
        <v>72</v>
      </c>
      <c r="C37" s="25" t="s">
        <v>73</v>
      </c>
      <c r="D37" s="30">
        <f>6750+0</f>
        <v>6750</v>
      </c>
      <c r="E37" s="30">
        <f>4110+0</f>
        <v>4110</v>
      </c>
    </row>
    <row r="38" spans="1:5" ht="27.6">
      <c r="A38" s="34">
        <v>29</v>
      </c>
      <c r="B38" s="26" t="s">
        <v>74</v>
      </c>
      <c r="C38" s="34">
        <v>34</v>
      </c>
      <c r="D38" s="32"/>
      <c r="E38" s="32"/>
    </row>
    <row r="39" spans="1:5" ht="289.2" customHeight="1">
      <c r="A39" s="34">
        <v>30</v>
      </c>
      <c r="B39" s="26" t="s">
        <v>75</v>
      </c>
      <c r="C39" s="34">
        <v>35</v>
      </c>
      <c r="D39" s="45">
        <f>217+8520</f>
        <v>8737</v>
      </c>
      <c r="E39" s="45">
        <f>19+313+27+43+4389</f>
        <v>4791</v>
      </c>
    </row>
    <row r="40" spans="1:5" ht="151.80000000000001">
      <c r="A40" s="34">
        <v>31</v>
      </c>
      <c r="B40" s="31" t="s">
        <v>76</v>
      </c>
      <c r="C40" s="34" t="s">
        <v>77</v>
      </c>
      <c r="D40" s="33">
        <v>0</v>
      </c>
      <c r="E40" s="33">
        <v>0</v>
      </c>
    </row>
    <row r="41" spans="1:5" ht="27.6">
      <c r="A41" s="34">
        <v>32</v>
      </c>
      <c r="B41" s="26" t="s">
        <v>74</v>
      </c>
      <c r="C41" s="34">
        <v>36</v>
      </c>
      <c r="D41" s="33"/>
      <c r="E41" s="33"/>
    </row>
    <row r="42" spans="1:5" ht="110.4">
      <c r="A42" s="34">
        <v>33</v>
      </c>
      <c r="B42" s="26" t="s">
        <v>78</v>
      </c>
      <c r="C42" s="34">
        <v>40</v>
      </c>
      <c r="D42" s="33">
        <f>SUM(D36+D37+D39+D40)</f>
        <v>15487</v>
      </c>
      <c r="E42" s="33">
        <f>SUM(E36+E37+E39+E40)</f>
        <v>-1612691</v>
      </c>
    </row>
    <row r="43" spans="1:5" ht="228.6" customHeight="1">
      <c r="A43" s="34">
        <v>34</v>
      </c>
      <c r="B43" s="26" t="s">
        <v>79</v>
      </c>
      <c r="C43" s="34">
        <v>41</v>
      </c>
      <c r="D43" s="33">
        <v>0</v>
      </c>
      <c r="E43" s="33">
        <v>0</v>
      </c>
    </row>
    <row r="44" spans="1:5" ht="110.4">
      <c r="A44" s="34">
        <v>35</v>
      </c>
      <c r="B44" s="31" t="s">
        <v>80</v>
      </c>
      <c r="C44" s="35" t="s">
        <v>81</v>
      </c>
      <c r="D44" s="33">
        <v>0</v>
      </c>
      <c r="E44" s="33">
        <v>0</v>
      </c>
    </row>
    <row r="45" spans="1:5" ht="82.8">
      <c r="A45" s="34">
        <v>36</v>
      </c>
      <c r="B45" s="26" t="s">
        <v>82</v>
      </c>
      <c r="C45" s="34">
        <v>42</v>
      </c>
      <c r="D45" s="33">
        <v>0</v>
      </c>
      <c r="E45" s="33">
        <v>0</v>
      </c>
    </row>
    <row r="46" spans="1:5" ht="110.4">
      <c r="A46" s="34">
        <v>37</v>
      </c>
      <c r="B46" s="26" t="s">
        <v>83</v>
      </c>
      <c r="C46" s="35">
        <v>45</v>
      </c>
      <c r="D46" s="33">
        <f>SUM(D22+D33+D34+D42+D43+D44+D45)</f>
        <v>17774595</v>
      </c>
      <c r="E46" s="33">
        <f>SUM(E22+E33+E34+E42+E43+E44+E45)</f>
        <v>16409827</v>
      </c>
    </row>
    <row r="47" spans="1:5" ht="55.2">
      <c r="A47" s="34">
        <v>38</v>
      </c>
      <c r="B47" s="26" t="s">
        <v>84</v>
      </c>
      <c r="C47" s="34">
        <v>46</v>
      </c>
      <c r="D47" s="33">
        <f>SUM(D20+D46)</f>
        <v>34013305</v>
      </c>
      <c r="E47" s="33">
        <f>SUM(E20+E46)</f>
        <v>32507326</v>
      </c>
    </row>
    <row r="48" spans="1:5" ht="27.6">
      <c r="A48" s="34">
        <v>39</v>
      </c>
      <c r="B48" s="26" t="s">
        <v>85</v>
      </c>
      <c r="C48" s="35">
        <v>50</v>
      </c>
      <c r="D48" s="32"/>
      <c r="E48" s="32"/>
    </row>
    <row r="49" spans="1:5" ht="124.8" customHeight="1">
      <c r="A49" s="34">
        <v>40</v>
      </c>
      <c r="B49" s="26" t="s">
        <v>86</v>
      </c>
      <c r="C49" s="35">
        <v>51</v>
      </c>
      <c r="D49" s="32"/>
      <c r="E49" s="32"/>
    </row>
    <row r="50" spans="1:5" ht="154.19999999999999" customHeight="1">
      <c r="A50" s="34">
        <v>41</v>
      </c>
      <c r="B50" s="26" t="s">
        <v>87</v>
      </c>
      <c r="C50" s="35">
        <v>52</v>
      </c>
      <c r="D50" s="30">
        <v>0</v>
      </c>
      <c r="E50" s="30">
        <v>0</v>
      </c>
    </row>
    <row r="51" spans="1:5" ht="151.80000000000001">
      <c r="A51" s="34">
        <v>42</v>
      </c>
      <c r="B51" s="31" t="s">
        <v>88</v>
      </c>
      <c r="C51" s="35">
        <v>53</v>
      </c>
      <c r="D51" s="30">
        <v>0</v>
      </c>
      <c r="E51" s="30">
        <v>0</v>
      </c>
    </row>
    <row r="52" spans="1:5" ht="229.8" customHeight="1">
      <c r="A52" s="34">
        <v>43</v>
      </c>
      <c r="B52" s="26" t="s">
        <v>89</v>
      </c>
      <c r="C52" s="35">
        <v>54</v>
      </c>
      <c r="D52" s="30">
        <v>0</v>
      </c>
      <c r="E52" s="30">
        <v>0</v>
      </c>
    </row>
    <row r="53" spans="1:5" ht="124.2">
      <c r="A53" s="34">
        <v>44</v>
      </c>
      <c r="B53" s="26" t="s">
        <v>90</v>
      </c>
      <c r="C53" s="35">
        <v>55</v>
      </c>
      <c r="D53" s="30">
        <v>0</v>
      </c>
      <c r="E53" s="30">
        <v>0</v>
      </c>
    </row>
    <row r="54" spans="1:5" ht="96.6">
      <c r="A54" s="34">
        <v>45</v>
      </c>
      <c r="B54" s="26" t="s">
        <v>91</v>
      </c>
      <c r="C54" s="35">
        <v>58</v>
      </c>
      <c r="D54" s="30">
        <v>0</v>
      </c>
      <c r="E54" s="30">
        <v>0</v>
      </c>
    </row>
    <row r="55" spans="1:5" ht="193.2">
      <c r="A55" s="34">
        <v>46</v>
      </c>
      <c r="B55" s="26" t="s">
        <v>92</v>
      </c>
      <c r="C55" s="35">
        <v>59</v>
      </c>
      <c r="D55" s="32"/>
      <c r="E55" s="32"/>
    </row>
    <row r="56" spans="1:5" ht="244.2" customHeight="1">
      <c r="A56" s="34">
        <v>47</v>
      </c>
      <c r="B56" s="26" t="s">
        <v>93</v>
      </c>
      <c r="C56" s="35">
        <v>60</v>
      </c>
      <c r="D56" s="30">
        <f>349</f>
        <v>349</v>
      </c>
      <c r="E56" s="30">
        <f>20965</f>
        <v>20965</v>
      </c>
    </row>
    <row r="57" spans="1:5" ht="193.2">
      <c r="A57" s="37" t="s">
        <v>94</v>
      </c>
      <c r="B57" s="38" t="s">
        <v>58</v>
      </c>
      <c r="C57" s="46" t="s">
        <v>95</v>
      </c>
      <c r="D57" s="47"/>
      <c r="E57" s="47"/>
    </row>
    <row r="58" spans="1:5" ht="234.6">
      <c r="A58" s="34">
        <v>49</v>
      </c>
      <c r="B58" s="31" t="s">
        <v>96</v>
      </c>
      <c r="C58" s="35">
        <v>61</v>
      </c>
      <c r="D58" s="30">
        <f>349+0</f>
        <v>349</v>
      </c>
      <c r="E58" s="30">
        <f>20965</f>
        <v>20965</v>
      </c>
    </row>
    <row r="59" spans="1:5" ht="27.6">
      <c r="A59" s="34">
        <v>50</v>
      </c>
      <c r="B59" s="31" t="s">
        <v>97</v>
      </c>
      <c r="C59" s="35" t="s">
        <v>98</v>
      </c>
      <c r="D59" s="36"/>
      <c r="E59" s="36"/>
    </row>
    <row r="60" spans="1:5" ht="268.2" customHeight="1">
      <c r="A60" s="34">
        <v>51</v>
      </c>
      <c r="B60" s="26" t="s">
        <v>99</v>
      </c>
      <c r="C60" s="35">
        <v>62</v>
      </c>
      <c r="D60" s="33">
        <f>110632+2923+35092+2694+4369+8459800</f>
        <v>8615510</v>
      </c>
      <c r="E60" s="48">
        <f>118598+3488+44731+2944+3759+13862</f>
        <v>187382</v>
      </c>
    </row>
    <row r="61" spans="1:5" ht="82.8">
      <c r="A61" s="34">
        <v>52</v>
      </c>
      <c r="B61" s="31" t="s">
        <v>100</v>
      </c>
      <c r="C61" s="35">
        <v>63</v>
      </c>
      <c r="D61" s="49"/>
      <c r="E61" s="49"/>
    </row>
    <row r="62" spans="1:5" ht="234.6">
      <c r="A62" s="34">
        <v>53</v>
      </c>
      <c r="B62" s="31" t="s">
        <v>101</v>
      </c>
      <c r="C62" s="35" t="s">
        <v>102</v>
      </c>
      <c r="D62" s="33">
        <f>110632+2923</f>
        <v>113555</v>
      </c>
      <c r="E62" s="48">
        <f>56541+37549+18484+19387+469-13862+1743+1745</f>
        <v>122056</v>
      </c>
    </row>
    <row r="63" spans="1:5" ht="165.6">
      <c r="A63" s="34">
        <v>54</v>
      </c>
      <c r="B63" s="31" t="s">
        <v>103</v>
      </c>
      <c r="C63" s="35">
        <v>64</v>
      </c>
      <c r="D63" s="30">
        <v>0</v>
      </c>
      <c r="E63" s="30">
        <v>0</v>
      </c>
    </row>
    <row r="64" spans="1:5" ht="409.6">
      <c r="A64" s="34">
        <v>55</v>
      </c>
      <c r="B64" s="26" t="s">
        <v>104</v>
      </c>
      <c r="C64" s="35">
        <v>65</v>
      </c>
      <c r="D64" s="50">
        <v>0</v>
      </c>
      <c r="E64" s="50">
        <v>0</v>
      </c>
    </row>
    <row r="65" spans="1:5" ht="193.2">
      <c r="A65" s="34">
        <v>56</v>
      </c>
      <c r="B65" s="31" t="s">
        <v>105</v>
      </c>
      <c r="C65" s="35">
        <v>66</v>
      </c>
      <c r="D65" s="51">
        <v>0</v>
      </c>
      <c r="E65" s="51">
        <v>0</v>
      </c>
    </row>
    <row r="66" spans="1:5" ht="409.6">
      <c r="A66" s="34">
        <v>57</v>
      </c>
      <c r="B66" s="26" t="s">
        <v>106</v>
      </c>
      <c r="C66" s="35">
        <v>70</v>
      </c>
      <c r="D66" s="30">
        <v>0</v>
      </c>
      <c r="E66" s="30">
        <v>0</v>
      </c>
    </row>
    <row r="67" spans="1:5" ht="409.6">
      <c r="A67" s="34">
        <v>58</v>
      </c>
      <c r="B67" s="26" t="s">
        <v>107</v>
      </c>
      <c r="C67" s="35">
        <v>71</v>
      </c>
      <c r="D67" s="52">
        <v>0</v>
      </c>
      <c r="E67" s="52">
        <v>0</v>
      </c>
    </row>
    <row r="68" spans="1:5" ht="165.6">
      <c r="A68" s="34">
        <v>59</v>
      </c>
      <c r="B68" s="26" t="s">
        <v>108</v>
      </c>
      <c r="C68" s="35">
        <v>72</v>
      </c>
      <c r="D68" s="30">
        <f>207779+4890+0+2746+8500</f>
        <v>223915</v>
      </c>
      <c r="E68" s="53">
        <f>246796+6795+2691+4380</f>
        <v>260662</v>
      </c>
    </row>
    <row r="69" spans="1:5" ht="202.8" customHeight="1">
      <c r="A69" s="34">
        <v>60</v>
      </c>
      <c r="B69" s="26" t="s">
        <v>109</v>
      </c>
      <c r="C69" s="35">
        <v>73</v>
      </c>
      <c r="D69" s="30">
        <v>0</v>
      </c>
      <c r="E69" s="30">
        <v>0</v>
      </c>
    </row>
    <row r="70" spans="1:5" ht="69">
      <c r="A70" s="34">
        <v>61</v>
      </c>
      <c r="B70" s="26" t="s">
        <v>110</v>
      </c>
      <c r="C70" s="35" t="s">
        <v>111</v>
      </c>
      <c r="D70" s="32"/>
      <c r="E70" s="32"/>
    </row>
    <row r="71" spans="1:5" ht="69">
      <c r="A71" s="34">
        <v>62</v>
      </c>
      <c r="B71" s="26" t="s">
        <v>112</v>
      </c>
      <c r="C71" s="35">
        <v>74</v>
      </c>
      <c r="D71" s="30">
        <v>0</v>
      </c>
      <c r="E71" s="30">
        <v>0</v>
      </c>
    </row>
    <row r="72" spans="1:5" ht="124.2">
      <c r="A72" s="34">
        <v>63</v>
      </c>
      <c r="B72" s="26" t="s">
        <v>113</v>
      </c>
      <c r="C72" s="34">
        <v>75</v>
      </c>
      <c r="D72" s="30">
        <v>0</v>
      </c>
      <c r="E72" s="30">
        <v>0</v>
      </c>
    </row>
    <row r="73" spans="1:5" ht="138">
      <c r="A73" s="34">
        <v>64</v>
      </c>
      <c r="B73" s="26" t="s">
        <v>114</v>
      </c>
      <c r="C73" s="35">
        <v>78</v>
      </c>
      <c r="D73" s="50">
        <f>SUM(D56+D60+D64+D66+D67+D68+D69+D71+D72)</f>
        <v>8839774</v>
      </c>
      <c r="E73" s="50">
        <f>SUM(E56+E60+E64+E66+E67+E68+E69+E71+E72)</f>
        <v>469009</v>
      </c>
    </row>
    <row r="74" spans="1:5" ht="69">
      <c r="A74" s="34">
        <v>65</v>
      </c>
      <c r="B74" s="26" t="s">
        <v>115</v>
      </c>
      <c r="C74" s="35">
        <v>79</v>
      </c>
      <c r="D74" s="30">
        <f>SUM(D54+D73)</f>
        <v>8839774</v>
      </c>
      <c r="E74" s="30">
        <f>SUM(E54+E73)</f>
        <v>469009</v>
      </c>
    </row>
    <row r="75" spans="1:5" ht="151.80000000000001" customHeight="1">
      <c r="A75" s="34">
        <v>66</v>
      </c>
      <c r="B75" s="26" t="s">
        <v>116</v>
      </c>
      <c r="C75" s="35">
        <v>80</v>
      </c>
      <c r="D75" s="30">
        <f>SUM(D47-D74)</f>
        <v>25173531</v>
      </c>
      <c r="E75" s="30">
        <f>SUM(E47-E74)</f>
        <v>32038317</v>
      </c>
    </row>
    <row r="76" spans="1:5" ht="55.2">
      <c r="A76" s="34">
        <v>67</v>
      </c>
      <c r="B76" s="26" t="s">
        <v>117</v>
      </c>
      <c r="C76" s="35">
        <v>83</v>
      </c>
      <c r="D76" s="32"/>
      <c r="E76" s="32"/>
    </row>
    <row r="77" spans="1:5" ht="180" customHeight="1">
      <c r="A77" s="34">
        <v>68</v>
      </c>
      <c r="B77" s="26" t="s">
        <v>118</v>
      </c>
      <c r="C77" s="34">
        <v>84</v>
      </c>
      <c r="D77" s="30">
        <f>9282853+7383</f>
        <v>9290236</v>
      </c>
      <c r="E77" s="30">
        <f>9282853+7384</f>
        <v>9290237</v>
      </c>
    </row>
    <row r="78" spans="1:5" ht="96.6">
      <c r="A78" s="34">
        <v>69</v>
      </c>
      <c r="B78" s="26" t="s">
        <v>119</v>
      </c>
      <c r="C78" s="35">
        <v>85</v>
      </c>
      <c r="D78" s="33">
        <v>22545284</v>
      </c>
      <c r="E78" s="33">
        <v>24392948</v>
      </c>
    </row>
    <row r="79" spans="1:5" ht="96.6">
      <c r="A79" s="34">
        <v>70</v>
      </c>
      <c r="B79" s="26" t="s">
        <v>120</v>
      </c>
      <c r="C79" s="35">
        <v>86</v>
      </c>
      <c r="D79" s="33">
        <v>0</v>
      </c>
      <c r="E79" s="33">
        <v>0</v>
      </c>
    </row>
    <row r="80" spans="1:5" ht="138">
      <c r="A80" s="34">
        <v>71</v>
      </c>
      <c r="B80" s="26" t="s">
        <v>121</v>
      </c>
      <c r="C80" s="35">
        <v>87</v>
      </c>
      <c r="D80" s="33">
        <v>0</v>
      </c>
      <c r="E80" s="33">
        <v>0</v>
      </c>
    </row>
    <row r="81" spans="1:5" ht="138.6" thickBot="1">
      <c r="A81" s="34">
        <v>72</v>
      </c>
      <c r="B81" s="54" t="s">
        <v>122</v>
      </c>
      <c r="C81" s="55">
        <v>88</v>
      </c>
      <c r="D81" s="33">
        <v>6661989</v>
      </c>
      <c r="E81" s="33">
        <v>1644868</v>
      </c>
    </row>
    <row r="82" spans="1:5" ht="111" thickBot="1">
      <c r="A82" s="56">
        <v>73</v>
      </c>
      <c r="B82" s="57" t="s">
        <v>123</v>
      </c>
      <c r="C82" s="58">
        <v>90</v>
      </c>
      <c r="D82" s="59">
        <f>SUM(D77+D78+D79+D80-D81)</f>
        <v>25173531</v>
      </c>
      <c r="E82" s="59">
        <f>SUM(E77+E78+E79+E80-E81)</f>
        <v>32038317</v>
      </c>
    </row>
    <row r="83" spans="1:5" ht="15" thickBot="1">
      <c r="A83" s="60"/>
      <c r="B83" s="61"/>
      <c r="C83" s="61"/>
      <c r="D83" s="62"/>
      <c r="E83" s="62"/>
    </row>
    <row r="84" spans="1:5" ht="132">
      <c r="A84" s="63"/>
      <c r="B84" s="64" t="s">
        <v>124</v>
      </c>
      <c r="C84" s="64"/>
      <c r="D84" s="62"/>
      <c r="E84" s="62"/>
    </row>
    <row r="85" spans="1:5" ht="15.6">
      <c r="A85" s="63"/>
      <c r="B85" s="65" t="s">
        <v>125</v>
      </c>
      <c r="C85" s="65"/>
      <c r="D85" s="8"/>
      <c r="E85" s="8"/>
    </row>
    <row r="86" spans="1:5" ht="15.6">
      <c r="A86" s="66"/>
      <c r="B86" s="3"/>
      <c r="C86" s="3"/>
      <c r="D86" s="8"/>
      <c r="E86" s="8"/>
    </row>
    <row r="87" spans="1:5" ht="15">
      <c r="A87" s="66"/>
      <c r="B87" s="67" t="s">
        <v>126</v>
      </c>
      <c r="C87" s="68" t="s">
        <v>127</v>
      </c>
      <c r="D87" s="68"/>
      <c r="E87" s="68"/>
    </row>
    <row r="88" spans="1:5" ht="15">
      <c r="A88" s="66"/>
      <c r="B88" s="67"/>
      <c r="C88" s="67"/>
      <c r="D88" s="68" t="s">
        <v>128</v>
      </c>
      <c r="E88" s="68"/>
    </row>
  </sheetData>
  <mergeCells count="2">
    <mergeCell ref="C87:E87"/>
    <mergeCell ref="D88:E88"/>
  </mergeCells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2017-06-22T13:59:39Z</dcterms:modified>
</cp:coreProperties>
</file>