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vidiu\ACHIZITII - BMB\2017\PAAP 2017\FINALE\"/>
    </mc:Choice>
  </mc:AlternateContent>
  <bookViews>
    <workbookView xWindow="0" yWindow="0" windowWidth="20730" windowHeight="11760"/>
  </bookViews>
  <sheets>
    <sheet name="Sheet1" sheetId="1" r:id="rId1"/>
  </sheets>
  <definedNames>
    <definedName name="_xlnm._FilterDatabase" localSheetId="0" hidden="1">Sheet1!$J$9:$J$79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H72" i="1" s="1"/>
  <c r="F65" i="1"/>
  <c r="F62" i="1"/>
  <c r="F53" i="1"/>
  <c r="H53" i="1" s="1"/>
  <c r="N53" i="1"/>
  <c r="O53" i="1" l="1"/>
  <c r="F70" i="1"/>
  <c r="H70" i="1" s="1"/>
  <c r="A28" i="1"/>
  <c r="F45" i="1"/>
  <c r="H45" i="1" s="1"/>
  <c r="F30" i="1"/>
  <c r="H30" i="1"/>
  <c r="H28" i="1"/>
  <c r="H29" i="1"/>
  <c r="H31" i="1"/>
  <c r="F31" i="1"/>
  <c r="F29" i="1"/>
  <c r="F28" i="1"/>
  <c r="F27" i="1"/>
  <c r="H27" i="1"/>
  <c r="F79" i="1"/>
  <c r="F75" i="1"/>
  <c r="F76" i="1"/>
  <c r="F77" i="1"/>
  <c r="F74" i="1"/>
  <c r="F69" i="1"/>
  <c r="F71" i="1"/>
  <c r="F68" i="1"/>
  <c r="F64" i="1"/>
  <c r="F66" i="1"/>
  <c r="F56" i="1"/>
  <c r="H56" i="1" s="1"/>
  <c r="F55" i="1"/>
  <c r="F57" i="1"/>
  <c r="F54" i="1"/>
  <c r="F49" i="1"/>
  <c r="F50" i="1"/>
  <c r="F51" i="1"/>
  <c r="F48" i="1"/>
  <c r="F35" i="1"/>
  <c r="F37" i="1"/>
  <c r="F38" i="1"/>
  <c r="F39" i="1"/>
  <c r="F40" i="1"/>
  <c r="F41" i="1"/>
  <c r="F42" i="1"/>
  <c r="F43" i="1"/>
  <c r="F44" i="1"/>
  <c r="F46" i="1"/>
  <c r="F34" i="1"/>
  <c r="F22" i="1"/>
  <c r="F23" i="1"/>
  <c r="F24" i="1"/>
  <c r="F25" i="1"/>
  <c r="F32" i="1"/>
  <c r="F21" i="1"/>
  <c r="F19" i="1"/>
  <c r="F18" i="1"/>
  <c r="F16" i="1"/>
  <c r="F14" i="1"/>
  <c r="F12" i="1"/>
  <c r="F10" i="1"/>
  <c r="H46" i="1" l="1"/>
  <c r="A64" i="1"/>
  <c r="A66" i="1" s="1"/>
  <c r="A69" i="1" s="1"/>
  <c r="H49" i="1"/>
  <c r="H51" i="1" l="1"/>
  <c r="H10" i="1"/>
  <c r="N10" i="1"/>
  <c r="H12" i="1"/>
  <c r="N12" i="1"/>
  <c r="H14" i="1"/>
  <c r="N14" i="1"/>
  <c r="H16" i="1"/>
  <c r="N16" i="1"/>
  <c r="H18" i="1"/>
  <c r="N18" i="1"/>
  <c r="N19" i="1"/>
  <c r="H21" i="1"/>
  <c r="N21" i="1"/>
  <c r="O21" i="1" s="1"/>
  <c r="H22" i="1"/>
  <c r="N22" i="1"/>
  <c r="O22" i="1" s="1"/>
  <c r="H23" i="1"/>
  <c r="N23" i="1"/>
  <c r="O23" i="1" s="1"/>
  <c r="H24" i="1"/>
  <c r="N24" i="1"/>
  <c r="O24" i="1" s="1"/>
  <c r="H25" i="1"/>
  <c r="N25" i="1"/>
  <c r="O25" i="1" s="1"/>
  <c r="N26" i="1"/>
  <c r="H32" i="1"/>
  <c r="N32" i="1"/>
  <c r="O32" i="1" s="1"/>
  <c r="H34" i="1"/>
  <c r="N34" i="1"/>
  <c r="H35" i="1"/>
  <c r="N35" i="1"/>
  <c r="O35" i="1" s="1"/>
  <c r="F36" i="1"/>
  <c r="H36" i="1" s="1"/>
  <c r="N36" i="1"/>
  <c r="H37" i="1"/>
  <c r="N37" i="1"/>
  <c r="H38" i="1"/>
  <c r="N38" i="1"/>
  <c r="O38" i="1" s="1"/>
  <c r="H39" i="1"/>
  <c r="N39" i="1"/>
  <c r="H40" i="1"/>
  <c r="N40" i="1"/>
  <c r="O40" i="1" s="1"/>
  <c r="H41" i="1"/>
  <c r="N41" i="1"/>
  <c r="H42" i="1"/>
  <c r="N42" i="1"/>
  <c r="N43" i="1"/>
  <c r="H44" i="1"/>
  <c r="N44" i="1"/>
  <c r="O44" i="1" s="1"/>
  <c r="N46" i="1"/>
  <c r="O46" i="1" s="1"/>
  <c r="H48" i="1"/>
  <c r="N48" i="1"/>
  <c r="N51" i="1"/>
  <c r="H54" i="1"/>
  <c r="N54" i="1"/>
  <c r="H55" i="1"/>
  <c r="N55" i="1"/>
  <c r="H57" i="1"/>
  <c r="N57" i="1"/>
  <c r="O57" i="1" s="1"/>
  <c r="H59" i="1"/>
  <c r="N59" i="1"/>
  <c r="F60" i="1"/>
  <c r="H60" i="1" s="1"/>
  <c r="N60" i="1"/>
  <c r="O36" i="1" l="1"/>
  <c r="O48" i="1"/>
  <c r="O16" i="1"/>
  <c r="O42" i="1"/>
  <c r="O18" i="1"/>
  <c r="O55" i="1"/>
  <c r="O43" i="1"/>
  <c r="O37" i="1"/>
  <c r="O12" i="1"/>
  <c r="O10" i="1"/>
  <c r="O54" i="1"/>
  <c r="O41" i="1"/>
  <c r="H43" i="1"/>
  <c r="O34" i="1"/>
  <c r="O14" i="1"/>
  <c r="O51" i="1"/>
  <c r="O19" i="1"/>
  <c r="H19" i="1"/>
  <c r="O59" i="1"/>
  <c r="O39" i="1"/>
  <c r="O60" i="1"/>
  <c r="N79" i="1"/>
  <c r="N77" i="1"/>
  <c r="N76" i="1"/>
  <c r="N75" i="1"/>
  <c r="N74" i="1"/>
  <c r="N71" i="1"/>
  <c r="N69" i="1"/>
  <c r="N68" i="1"/>
  <c r="N66" i="1"/>
  <c r="N65" i="1"/>
  <c r="N64" i="1"/>
  <c r="N62" i="1"/>
  <c r="H79" i="1"/>
  <c r="H77" i="1"/>
  <c r="H76" i="1"/>
  <c r="H75" i="1"/>
  <c r="H74" i="1"/>
  <c r="H71" i="1"/>
  <c r="H69" i="1"/>
  <c r="H68" i="1"/>
  <c r="H66" i="1"/>
  <c r="H65" i="1"/>
  <c r="H64" i="1"/>
  <c r="H62" i="1"/>
  <c r="A21" i="1"/>
  <c r="A22" i="1" s="1"/>
  <c r="A34" i="1" s="1"/>
  <c r="A35" i="1" s="1"/>
  <c r="A37" i="1" s="1"/>
  <c r="A39" i="1" s="1"/>
  <c r="O76" i="1" l="1"/>
  <c r="O64" i="1"/>
  <c r="O71" i="1"/>
  <c r="A40" i="1"/>
  <c r="O65" i="1"/>
  <c r="O69" i="1"/>
  <c r="O77" i="1"/>
  <c r="O62" i="1"/>
  <c r="O66" i="1"/>
  <c r="O79" i="1"/>
  <c r="O74" i="1"/>
  <c r="O68" i="1"/>
  <c r="O75" i="1"/>
  <c r="A42" i="1" l="1"/>
  <c r="A43" i="1" s="1"/>
  <c r="A44" i="1" s="1"/>
  <c r="A48" i="1" s="1"/>
  <c r="H26" i="1"/>
  <c r="F26" i="1"/>
  <c r="O26" i="1" s="1"/>
</calcChain>
</file>

<file path=xl/sharedStrings.xml><?xml version="1.0" encoding="utf-8"?>
<sst xmlns="http://schemas.openxmlformats.org/spreadsheetml/2006/main" count="509" uniqueCount="156">
  <si>
    <t>Nr. Crt.</t>
  </si>
  <si>
    <t>ART. BUG.</t>
  </si>
  <si>
    <t>Tipul si Obiectul contractului 
de achizitie publica/Acordului - cadru</t>
  </si>
  <si>
    <t>Cod CPV</t>
  </si>
  <si>
    <t>Tip ctr.</t>
  </si>
  <si>
    <t>Valoare estimata a contractului de ach.publ./acordului cadru
Lei, fara TVA</t>
  </si>
  <si>
    <t>Val. estimata cu TVA</t>
  </si>
  <si>
    <t>Valoare EUR fara TVA (1 eur=4,45)</t>
  </si>
  <si>
    <t>Sursa de
 finatare</t>
  </si>
  <si>
    <t>Proced. Stabilita/instrumente specifice pentru derularea procesului de achizie</t>
  </si>
  <si>
    <t>Data (luna) estimata pentru initierea procedurii</t>
  </si>
  <si>
    <t>Data (luna) estimata pt.atribuirea ctr.de ach.publica</t>
  </si>
  <si>
    <r>
      <t xml:space="preserve">Modalitatea de derulare a procedurii de atribuire
</t>
    </r>
    <r>
      <rPr>
        <b/>
        <sz val="10"/>
        <rFont val="Times New Roman"/>
        <family val="1"/>
      </rPr>
      <t>online/offline</t>
    </r>
  </si>
  <si>
    <t>Persoana responsabila cu aplicarea procedurii de atribuire</t>
  </si>
  <si>
    <t>20.01.01</t>
  </si>
  <si>
    <t>Articole de papetarie si alte articole din hartie</t>
  </si>
  <si>
    <t>30199000-0</t>
  </si>
  <si>
    <t>F</t>
  </si>
  <si>
    <t>CD</t>
  </si>
  <si>
    <t>ianuarie</t>
  </si>
  <si>
    <t>decembrie</t>
  </si>
  <si>
    <t>20.01.02</t>
  </si>
  <si>
    <t>Produse de curatat</t>
  </si>
  <si>
    <t>39830000-9</t>
  </si>
  <si>
    <t>20.01.04</t>
  </si>
  <si>
    <t>Servicii eliminare deseuri</t>
  </si>
  <si>
    <t>90513200-8</t>
  </si>
  <si>
    <t>S</t>
  </si>
  <si>
    <t>iulie</t>
  </si>
  <si>
    <t>20.01.05</t>
  </si>
  <si>
    <t>Benzina fara plumb; Motorina</t>
  </si>
  <si>
    <t>20.01.08</t>
  </si>
  <si>
    <t>Servicii postale</t>
  </si>
  <si>
    <t>64110000-0</t>
  </si>
  <si>
    <t>Servicii de telefonie publica tel. Fix si mobil</t>
  </si>
  <si>
    <t>martie</t>
  </si>
  <si>
    <t>20.01.09</t>
  </si>
  <si>
    <t>Servicii de rep si intret perif informatice (PC+servere)</t>
  </si>
  <si>
    <t>aprilie</t>
  </si>
  <si>
    <t>mai</t>
  </si>
  <si>
    <t>Servicii de asistenta software (ALEPH si DigiTool)</t>
  </si>
  <si>
    <t>72261000-2</t>
  </si>
  <si>
    <t>Tonere</t>
  </si>
  <si>
    <t>30125100-2</t>
  </si>
  <si>
    <t>Alte materiale si prestari de servicii cu caracter functional</t>
  </si>
  <si>
    <t>Program contabilitate</t>
  </si>
  <si>
    <t>48443000-5</t>
  </si>
  <si>
    <t>20.01.30</t>
  </si>
  <si>
    <t>Lampi/ neoane tavan mari/mici/becuri/prize/etc</t>
  </si>
  <si>
    <t>31531000-7</t>
  </si>
  <si>
    <t>Servicii de dezinfectie si de dezinsectie</t>
  </si>
  <si>
    <t>90921000-9</t>
  </si>
  <si>
    <t>iunie</t>
  </si>
  <si>
    <t>Serv. de consult. in protectia contra incendiilor si controlul riscurilor</t>
  </si>
  <si>
    <t>71317000-3</t>
  </si>
  <si>
    <t>79713000-5
79711000-1</t>
  </si>
  <si>
    <t>Servicii de intretinere si reparatii ascensoare</t>
  </si>
  <si>
    <t>50750000-7</t>
  </si>
  <si>
    <t>Servicii de inginerie RSVTI</t>
  </si>
  <si>
    <t>71300000-1</t>
  </si>
  <si>
    <t xml:space="preserve">mai </t>
  </si>
  <si>
    <t>Servicii de intretinere si reparatii auto</t>
  </si>
  <si>
    <t>50112000-3</t>
  </si>
  <si>
    <t>sfori, franghii, funii</t>
  </si>
  <si>
    <t>39540000-9</t>
  </si>
  <si>
    <t>Servicii de incarcare extinctoare</t>
  </si>
  <si>
    <t>50413200-5</t>
  </si>
  <si>
    <t>Alte bunuri si servicii pentru intretinere si functionare</t>
  </si>
  <si>
    <t>Servicii de supraveghere a lucrarilor (Diriginte de santier)</t>
  </si>
  <si>
    <t>71520000-9</t>
  </si>
  <si>
    <t>Lucrari de reparatii generale si de renovare</t>
  </si>
  <si>
    <t>45453000-7</t>
  </si>
  <si>
    <t>L</t>
  </si>
  <si>
    <t>20.05.30</t>
  </si>
  <si>
    <t>Echipamente si periferice IT</t>
  </si>
  <si>
    <t>Extinctoare</t>
  </si>
  <si>
    <t>35111300-8</t>
  </si>
  <si>
    <t>Mobilier</t>
  </si>
  <si>
    <t>39151000-5</t>
  </si>
  <si>
    <t>Alte materiale de natura obiectelor de inventar</t>
  </si>
  <si>
    <t>Presa (TVA 9%)</t>
  </si>
  <si>
    <t>22210000-2</t>
  </si>
  <si>
    <t>Cursuri si activitati de formare profesionala</t>
  </si>
  <si>
    <t>80530000-8</t>
  </si>
  <si>
    <t xml:space="preserve">Medicina muncii </t>
  </si>
  <si>
    <t>85147000-1</t>
  </si>
  <si>
    <t>Servicii de SSM</t>
  </si>
  <si>
    <t>71317210-8</t>
  </si>
  <si>
    <t>20.30.30</t>
  </si>
  <si>
    <t>Servicii tiparire materiale promotionale pentru
Programe cuturale</t>
  </si>
  <si>
    <t>79800000-2</t>
  </si>
  <si>
    <t>Programe culturale, educationale, etc, conf.
Plan de management aprobat</t>
  </si>
  <si>
    <t>Asigurare autovehicule</t>
  </si>
  <si>
    <t>66510000-8</t>
  </si>
  <si>
    <t>71.01.02</t>
  </si>
  <si>
    <t>30238000-6</t>
  </si>
  <si>
    <t>Statii de auto-imprumut RFID</t>
  </si>
  <si>
    <t>Centrale Termice</t>
  </si>
  <si>
    <t>39715210-2</t>
  </si>
  <si>
    <t>septembrie</t>
  </si>
  <si>
    <t>71.01.30</t>
  </si>
  <si>
    <t>48620000-0</t>
  </si>
  <si>
    <t>09132100-4; 
09134200-9</t>
  </si>
  <si>
    <t>64211000-8;
 64212000-5</t>
  </si>
  <si>
    <t>30210000-4; 
30230000-0</t>
  </si>
  <si>
    <t>50320000-4;
 50312300-8</t>
  </si>
  <si>
    <t>50323000-5;
 50313000-2</t>
  </si>
  <si>
    <t>buget local</t>
  </si>
  <si>
    <t>offline</t>
  </si>
  <si>
    <t>vaoare angajata</t>
  </si>
  <si>
    <t>val.angajata fara tva</t>
  </si>
  <si>
    <t>val.ramasa de angajat</t>
  </si>
  <si>
    <t>Servicii de evaluare si clasare
 carte de patrimoniu</t>
  </si>
  <si>
    <t>octombrie</t>
  </si>
  <si>
    <t>7124000-2</t>
  </si>
  <si>
    <t>Servicii de intocmire caiet de sarcin, elaborare
propuneri th, eval.oferte, raport specialitate</t>
  </si>
  <si>
    <t>Aprobat,</t>
  </si>
  <si>
    <t>Anca Rapeanu - Manager</t>
  </si>
  <si>
    <t>PROGRAM ANUAL AL ACHIZITIILOR PUBLICE</t>
  </si>
  <si>
    <t>online</t>
  </si>
  <si>
    <t>Avizat,
Serv.Contabilitate</t>
  </si>
  <si>
    <t>PS</t>
  </si>
  <si>
    <t>Vizat,</t>
  </si>
  <si>
    <t>Serv.Contabilitate</t>
  </si>
  <si>
    <t xml:space="preserve">Lucrari de ignifugare </t>
  </si>
  <si>
    <t>45343100-4</t>
  </si>
  <si>
    <t>20.05.31</t>
  </si>
  <si>
    <t>Aparate de aer conditionat</t>
  </si>
  <si>
    <t>servicii de asistenta juridica</t>
  </si>
  <si>
    <t>BIBLIOBUS</t>
  </si>
  <si>
    <t>Copertine filiale</t>
  </si>
  <si>
    <t>Programe informatice -Client Access Licente</t>
  </si>
  <si>
    <t>economist (achizitii)</t>
  </si>
  <si>
    <t>Servicii mentenanta PDF Compresor 75K</t>
  </si>
  <si>
    <t>servicii de acualizare antivirus</t>
  </si>
  <si>
    <t>Servicii de design mobilier filiale</t>
  </si>
  <si>
    <t>carduri RFID</t>
  </si>
  <si>
    <t>consumabile imprimanta 3D</t>
  </si>
  <si>
    <t>Servicii de cadastru si intabulare imobile</t>
  </si>
  <si>
    <t>august</t>
  </si>
  <si>
    <t>noiembrie</t>
  </si>
  <si>
    <t>Anexa 2</t>
  </si>
  <si>
    <t>Servicii de reparatii si intretinere scanere profesionale</t>
  </si>
  <si>
    <t>39522100-8</t>
  </si>
  <si>
    <t>39717200-3 </t>
  </si>
  <si>
    <t>79110000-8</t>
  </si>
  <si>
    <t>Servicii de reparare si intretinere: centrale termice, verificare instalatii sanitare, instalatii electrice, grup refrig./aer conditionat</t>
  </si>
  <si>
    <t>50532400-7; 
50711000-2 50720000-8;
71631000-0 50730000-1</t>
  </si>
  <si>
    <t>servicii de actualizare baza de date legislativa</t>
  </si>
  <si>
    <t>Carti (TVA 5%), Audiobooks, DVD-uri si Cd-uri filme, Jocuri, E-books</t>
  </si>
  <si>
    <t xml:space="preserve">22113000-5 32353000-2; 
32354500-4 </t>
  </si>
  <si>
    <t>produse de igiena si protectie</t>
  </si>
  <si>
    <t>20,30,30</t>
  </si>
  <si>
    <t>Alte servicii</t>
  </si>
  <si>
    <t xml:space="preserve">Servicii de paza si monitorizare sisteme alarma si efractie 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</si>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</sst>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"/>
    </font>
    <font>
      <b/>
      <sz val="10"/>
      <name val="Times New Roman"/>
      <family val="1"/>
    </font>
    <font>
      <sz val="12"/>
      <name val="Times New Roman"/>
      <family val="1"/>
      <charset val="1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/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tabSelected="1" topLeftCell="A68" zoomScale="85" zoomScaleNormal="85" workbookViewId="0">
      <selection activeCell="C83" sqref="C83"/>
    </sheetView>
  </sheetViews>
  <sheetFormatPr defaultRowHeight="15" x14ac:dyDescent="0.25"/>
  <cols>
    <col min="1" max="1" width="8.42578125" style="29" bestFit="1" customWidth="1"/>
    <col min="2" max="2" width="12.5703125" style="29" bestFit="1" customWidth="1"/>
    <col min="3" max="3" width="47.140625" style="29" bestFit="1" customWidth="1"/>
    <col min="4" max="4" width="15.85546875" style="29" customWidth="1"/>
    <col min="5" max="5" width="8.5703125" style="29" customWidth="1"/>
    <col min="6" max="6" width="23" style="81" customWidth="1"/>
    <col min="7" max="7" width="10.7109375" style="53" hidden="1" customWidth="1"/>
    <col min="8" max="8" width="18.28515625" style="29" hidden="1" customWidth="1"/>
    <col min="9" max="9" width="20.5703125" style="29" customWidth="1"/>
    <col min="10" max="10" width="26.5703125" style="29" customWidth="1"/>
    <col min="11" max="11" width="29.42578125" style="29" bestFit="1" customWidth="1"/>
    <col min="12" max="12" width="22.85546875" style="29" customWidth="1"/>
    <col min="13" max="15" width="22.85546875" style="29" hidden="1" customWidth="1"/>
    <col min="16" max="16" width="19.85546875" style="29" customWidth="1"/>
    <col min="17" max="17" width="17" style="29" customWidth="1"/>
    <col min="18" max="18" width="24.7109375" style="29" customWidth="1"/>
    <col min="19" max="16384" width="9.140625" style="29"/>
  </cols>
  <sheetData>
    <row r="1" spans="1:17" s="47" customFormat="1" ht="28.5" hidden="1" customHeight="1" x14ac:dyDescent="0.25">
      <c r="E1" s="29"/>
      <c r="F1" s="79"/>
      <c r="G1" s="53"/>
      <c r="H1" s="29"/>
      <c r="K1" s="47" t="s">
        <v>116</v>
      </c>
      <c r="M1" s="29"/>
      <c r="N1" s="29"/>
      <c r="O1" s="29"/>
    </row>
    <row r="2" spans="1:17" s="47" customFormat="1" ht="18.75" hidden="1" x14ac:dyDescent="0.25">
      <c r="E2" s="29"/>
      <c r="F2" s="79"/>
      <c r="G2" s="53"/>
      <c r="H2" s="29"/>
      <c r="K2" s="47" t="s">
        <v>117</v>
      </c>
      <c r="M2" s="29"/>
      <c r="N2" s="29"/>
      <c r="O2" s="29"/>
    </row>
    <row r="3" spans="1:17" s="47" customFormat="1" ht="31.5" hidden="1" customHeight="1" x14ac:dyDescent="0.25">
      <c r="D3" s="49"/>
      <c r="E3" s="29"/>
      <c r="F3" s="80" t="s">
        <v>118</v>
      </c>
      <c r="G3" s="53"/>
      <c r="H3" s="29"/>
      <c r="M3" s="29"/>
      <c r="N3" s="29"/>
      <c r="O3" s="29"/>
    </row>
    <row r="4" spans="1:17" s="47" customFormat="1" ht="48" hidden="1" customHeight="1" x14ac:dyDescent="0.25">
      <c r="C4" s="43"/>
      <c r="E4" s="29"/>
      <c r="F4" s="79"/>
      <c r="G4" s="53"/>
      <c r="H4" s="29"/>
      <c r="K4" s="48" t="s">
        <v>120</v>
      </c>
      <c r="M4" s="29"/>
      <c r="N4" s="29"/>
      <c r="O4" s="29"/>
    </row>
    <row r="5" spans="1:17" s="47" customFormat="1" ht="48" customHeight="1" x14ac:dyDescent="0.25">
      <c r="C5" s="43"/>
      <c r="E5" s="29"/>
      <c r="F5" s="79"/>
      <c r="G5" s="53"/>
      <c r="H5" s="29"/>
      <c r="J5" s="47" t="s">
        <v>116</v>
      </c>
      <c r="L5" s="47" t="s">
        <v>122</v>
      </c>
      <c r="M5" s="29"/>
      <c r="N5" s="29"/>
      <c r="O5" s="29"/>
    </row>
    <row r="6" spans="1:17" s="47" customFormat="1" ht="48" customHeight="1" x14ac:dyDescent="0.25">
      <c r="C6" s="52" t="s">
        <v>118</v>
      </c>
      <c r="E6" s="29"/>
      <c r="F6" s="79"/>
      <c r="G6" s="53"/>
      <c r="H6" s="29"/>
      <c r="J6" s="47" t="s">
        <v>117</v>
      </c>
      <c r="K6" s="48"/>
      <c r="L6" s="47" t="s">
        <v>123</v>
      </c>
      <c r="M6" s="29"/>
      <c r="N6" s="29"/>
      <c r="O6" s="29"/>
    </row>
    <row r="7" spans="1:17" s="47" customFormat="1" ht="122.25" customHeight="1" x14ac:dyDescent="0.25">
      <c r="C7" s="43"/>
      <c r="E7" s="29"/>
      <c r="F7" s="79"/>
      <c r="G7" s="53"/>
      <c r="H7" s="29"/>
      <c r="K7" s="48"/>
      <c r="M7" s="29"/>
      <c r="N7" s="29"/>
      <c r="O7" s="29"/>
    </row>
    <row r="8" spans="1:17" ht="15.75" thickBot="1" x14ac:dyDescent="0.3">
      <c r="A8" s="44"/>
      <c r="B8" s="81"/>
    </row>
    <row r="9" spans="1:17" ht="79.5" thickBot="1" x14ac:dyDescent="0.3">
      <c r="A9" s="1" t="s">
        <v>0</v>
      </c>
      <c r="B9" s="2" t="s">
        <v>1</v>
      </c>
      <c r="C9" s="2" t="s">
        <v>2</v>
      </c>
      <c r="D9" s="3" t="s">
        <v>3</v>
      </c>
      <c r="E9" s="3" t="s">
        <v>4</v>
      </c>
      <c r="F9" s="82" t="s">
        <v>5</v>
      </c>
      <c r="G9" s="54" t="s">
        <v>6</v>
      </c>
      <c r="H9" s="2" t="s">
        <v>7</v>
      </c>
      <c r="I9" s="2" t="s">
        <v>8</v>
      </c>
      <c r="J9" s="2" t="s">
        <v>9</v>
      </c>
      <c r="K9" s="4" t="s">
        <v>10</v>
      </c>
      <c r="L9" s="2" t="s">
        <v>11</v>
      </c>
      <c r="M9" s="2" t="s">
        <v>109</v>
      </c>
      <c r="N9" s="2" t="s">
        <v>110</v>
      </c>
      <c r="O9" s="2" t="s">
        <v>111</v>
      </c>
      <c r="P9" s="2" t="s">
        <v>12</v>
      </c>
      <c r="Q9" s="5" t="s">
        <v>13</v>
      </c>
    </row>
    <row r="10" spans="1:17" ht="31.5" x14ac:dyDescent="0.25">
      <c r="A10" s="6">
        <v>1</v>
      </c>
      <c r="B10" s="18" t="s">
        <v>14</v>
      </c>
      <c r="C10" s="40" t="s">
        <v>15</v>
      </c>
      <c r="D10" s="6" t="s">
        <v>16</v>
      </c>
      <c r="E10" s="6" t="s">
        <v>17</v>
      </c>
      <c r="F10" s="78">
        <f>G10/1.19</f>
        <v>8403.361344537816</v>
      </c>
      <c r="G10" s="70">
        <v>10000</v>
      </c>
      <c r="H10" s="19">
        <f t="shared" ref="H10:H53" si="0">F10/4.45</f>
        <v>1888.395807761307</v>
      </c>
      <c r="I10" s="6" t="s">
        <v>107</v>
      </c>
      <c r="J10" s="9" t="s">
        <v>18</v>
      </c>
      <c r="K10" s="9" t="s">
        <v>19</v>
      </c>
      <c r="L10" s="9" t="s">
        <v>20</v>
      </c>
      <c r="M10" s="9">
        <v>1488</v>
      </c>
      <c r="N10" s="30">
        <f>M10/1.2</f>
        <v>1240</v>
      </c>
      <c r="O10" s="30">
        <f>F10-N10</f>
        <v>7163.361344537816</v>
      </c>
      <c r="P10" s="9" t="s">
        <v>108</v>
      </c>
      <c r="Q10" s="9" t="s">
        <v>132</v>
      </c>
    </row>
    <row r="11" spans="1:17" ht="15.75" x14ac:dyDescent="0.25">
      <c r="A11" s="20"/>
      <c r="B11" s="21"/>
      <c r="C11" s="41"/>
      <c r="D11" s="20"/>
      <c r="E11" s="20"/>
      <c r="F11" s="83"/>
      <c r="G11" s="55"/>
      <c r="H11" s="23"/>
      <c r="I11" s="20"/>
      <c r="J11" s="25"/>
      <c r="K11" s="25"/>
      <c r="L11" s="25"/>
      <c r="M11" s="25"/>
      <c r="N11" s="31"/>
      <c r="O11" s="31"/>
      <c r="P11" s="25"/>
      <c r="Q11" s="25"/>
    </row>
    <row r="12" spans="1:17" ht="31.5" x14ac:dyDescent="0.25">
      <c r="A12" s="7">
        <v>2</v>
      </c>
      <c r="B12" s="10" t="s">
        <v>21</v>
      </c>
      <c r="C12" s="59" t="s">
        <v>22</v>
      </c>
      <c r="D12" s="7" t="s">
        <v>23</v>
      </c>
      <c r="E12" s="7" t="s">
        <v>17</v>
      </c>
      <c r="F12" s="84">
        <f>G12/1.19</f>
        <v>15966.386554621849</v>
      </c>
      <c r="G12" s="56">
        <v>19000</v>
      </c>
      <c r="H12" s="36">
        <f t="shared" si="0"/>
        <v>3587.9520347464827</v>
      </c>
      <c r="I12" s="35" t="s">
        <v>107</v>
      </c>
      <c r="J12" s="34" t="s">
        <v>18</v>
      </c>
      <c r="K12" s="34" t="s">
        <v>19</v>
      </c>
      <c r="L12" s="34" t="s">
        <v>20</v>
      </c>
      <c r="M12" s="34">
        <v>6581</v>
      </c>
      <c r="N12" s="32">
        <f>M12/1.2</f>
        <v>5484.166666666667</v>
      </c>
      <c r="O12" s="32">
        <f>F12-N12</f>
        <v>10482.219887955183</v>
      </c>
      <c r="P12" s="34"/>
      <c r="Q12" s="34" t="s">
        <v>132</v>
      </c>
    </row>
    <row r="13" spans="1:17" ht="15.75" x14ac:dyDescent="0.25">
      <c r="A13" s="20"/>
      <c r="B13" s="21"/>
      <c r="C13" s="41"/>
      <c r="D13" s="20"/>
      <c r="E13" s="20"/>
      <c r="F13" s="83"/>
      <c r="G13" s="55"/>
      <c r="H13" s="23"/>
      <c r="I13" s="20"/>
      <c r="J13" s="25"/>
      <c r="K13" s="25"/>
      <c r="L13" s="25"/>
      <c r="M13" s="25"/>
      <c r="N13" s="31"/>
      <c r="O13" s="31"/>
      <c r="P13" s="25"/>
      <c r="Q13" s="25"/>
    </row>
    <row r="14" spans="1:17" ht="31.5" x14ac:dyDescent="0.25">
      <c r="A14" s="7">
        <v>3</v>
      </c>
      <c r="B14" s="12" t="s">
        <v>24</v>
      </c>
      <c r="C14" s="59" t="s">
        <v>25</v>
      </c>
      <c r="D14" s="7" t="s">
        <v>26</v>
      </c>
      <c r="E14" s="7" t="s">
        <v>27</v>
      </c>
      <c r="F14" s="84">
        <f>G14/1.19</f>
        <v>26050.420168067227</v>
      </c>
      <c r="G14" s="56">
        <v>31000</v>
      </c>
      <c r="H14" s="36">
        <f t="shared" si="0"/>
        <v>5854.0270040600508</v>
      </c>
      <c r="I14" s="35" t="s">
        <v>107</v>
      </c>
      <c r="J14" s="34" t="s">
        <v>18</v>
      </c>
      <c r="K14" s="34" t="s">
        <v>28</v>
      </c>
      <c r="L14" s="34" t="s">
        <v>99</v>
      </c>
      <c r="M14" s="34">
        <v>15282</v>
      </c>
      <c r="N14" s="32">
        <f>M14/1.2</f>
        <v>12735</v>
      </c>
      <c r="O14" s="32">
        <f>F14-N14</f>
        <v>13315.420168067227</v>
      </c>
      <c r="P14" s="34"/>
      <c r="Q14" s="34" t="s">
        <v>132</v>
      </c>
    </row>
    <row r="15" spans="1:17" ht="15.75" x14ac:dyDescent="0.25">
      <c r="A15" s="20"/>
      <c r="B15" s="28"/>
      <c r="C15" s="41"/>
      <c r="D15" s="20"/>
      <c r="E15" s="20"/>
      <c r="F15" s="83"/>
      <c r="G15" s="55"/>
      <c r="H15" s="23"/>
      <c r="I15" s="20"/>
      <c r="J15" s="25"/>
      <c r="K15" s="25"/>
      <c r="L15" s="25"/>
      <c r="M15" s="25"/>
      <c r="N15" s="31"/>
      <c r="O15" s="31"/>
      <c r="P15" s="25"/>
      <c r="Q15" s="25"/>
    </row>
    <row r="16" spans="1:17" ht="31.5" x14ac:dyDescent="0.25">
      <c r="A16" s="7">
        <v>4</v>
      </c>
      <c r="B16" s="10" t="s">
        <v>29</v>
      </c>
      <c r="C16" s="59" t="s">
        <v>30</v>
      </c>
      <c r="D16" s="8" t="s">
        <v>102</v>
      </c>
      <c r="E16" s="7" t="s">
        <v>17</v>
      </c>
      <c r="F16" s="84">
        <f>G16/1.19</f>
        <v>25210.084033613446</v>
      </c>
      <c r="G16" s="56">
        <v>30000</v>
      </c>
      <c r="H16" s="36">
        <f t="shared" si="0"/>
        <v>5665.18742328392</v>
      </c>
      <c r="I16" s="35" t="s">
        <v>107</v>
      </c>
      <c r="J16" s="34" t="s">
        <v>18</v>
      </c>
      <c r="K16" s="34" t="s">
        <v>19</v>
      </c>
      <c r="L16" s="34" t="s">
        <v>20</v>
      </c>
      <c r="M16" s="34">
        <v>5250</v>
      </c>
      <c r="N16" s="32">
        <f>M16/1.2</f>
        <v>4375</v>
      </c>
      <c r="O16" s="32">
        <f>F16-N16</f>
        <v>20835.084033613446</v>
      </c>
      <c r="P16" s="34"/>
      <c r="Q16" s="34" t="s">
        <v>132</v>
      </c>
    </row>
    <row r="17" spans="1:17" ht="15.75" x14ac:dyDescent="0.25">
      <c r="A17" s="20"/>
      <c r="B17" s="21"/>
      <c r="C17" s="41"/>
      <c r="D17" s="25"/>
      <c r="E17" s="20"/>
      <c r="F17" s="83"/>
      <c r="G17" s="55"/>
      <c r="H17" s="23"/>
      <c r="I17" s="20"/>
      <c r="J17" s="25"/>
      <c r="K17" s="25"/>
      <c r="L17" s="25"/>
      <c r="M17" s="25"/>
      <c r="N17" s="31"/>
      <c r="O17" s="31"/>
      <c r="P17" s="25"/>
      <c r="Q17" s="25"/>
    </row>
    <row r="18" spans="1:17" ht="31.5" x14ac:dyDescent="0.25">
      <c r="A18" s="7">
        <v>5</v>
      </c>
      <c r="B18" s="10" t="s">
        <v>31</v>
      </c>
      <c r="C18" s="60" t="s">
        <v>32</v>
      </c>
      <c r="D18" s="7" t="s">
        <v>33</v>
      </c>
      <c r="E18" s="7" t="s">
        <v>27</v>
      </c>
      <c r="F18" s="84">
        <f>G18/1.19</f>
        <v>8403.361344537816</v>
      </c>
      <c r="G18" s="56">
        <v>10000</v>
      </c>
      <c r="H18" s="36">
        <f t="shared" si="0"/>
        <v>1888.395807761307</v>
      </c>
      <c r="I18" s="35" t="s">
        <v>107</v>
      </c>
      <c r="J18" s="34" t="s">
        <v>18</v>
      </c>
      <c r="K18" s="34" t="s">
        <v>19</v>
      </c>
      <c r="L18" s="34" t="s">
        <v>20</v>
      </c>
      <c r="M18" s="34">
        <v>1000</v>
      </c>
      <c r="N18" s="32">
        <f t="shared" ref="N18:N19" si="1">M18/1.2</f>
        <v>833.33333333333337</v>
      </c>
      <c r="O18" s="32">
        <f t="shared" ref="O18:O19" si="2">F18-N18</f>
        <v>7570.0280112044829</v>
      </c>
      <c r="P18" s="34"/>
      <c r="Q18" s="34" t="s">
        <v>132</v>
      </c>
    </row>
    <row r="19" spans="1:17" ht="31.5" x14ac:dyDescent="0.25">
      <c r="A19" s="7">
        <v>6</v>
      </c>
      <c r="B19" s="10" t="s">
        <v>31</v>
      </c>
      <c r="C19" s="60" t="s">
        <v>34</v>
      </c>
      <c r="D19" s="8" t="s">
        <v>103</v>
      </c>
      <c r="E19" s="7" t="s">
        <v>27</v>
      </c>
      <c r="F19" s="84">
        <f>G19/1.19</f>
        <v>35294.117647058825</v>
      </c>
      <c r="G19" s="56">
        <v>42000</v>
      </c>
      <c r="H19" s="36">
        <f t="shared" si="0"/>
        <v>7931.2623925974885</v>
      </c>
      <c r="I19" s="35" t="s">
        <v>107</v>
      </c>
      <c r="J19" s="34" t="s">
        <v>18</v>
      </c>
      <c r="K19" s="34" t="s">
        <v>19</v>
      </c>
      <c r="L19" s="34" t="s">
        <v>35</v>
      </c>
      <c r="M19" s="34">
        <v>41057</v>
      </c>
      <c r="N19" s="32">
        <f t="shared" si="1"/>
        <v>34214.166666666672</v>
      </c>
      <c r="O19" s="32">
        <f t="shared" si="2"/>
        <v>1079.9509803921537</v>
      </c>
      <c r="P19" s="34"/>
      <c r="Q19" s="34" t="s">
        <v>132</v>
      </c>
    </row>
    <row r="20" spans="1:17" ht="15.75" x14ac:dyDescent="0.25">
      <c r="A20" s="20"/>
      <c r="B20" s="21"/>
      <c r="C20" s="42"/>
      <c r="D20" s="25"/>
      <c r="E20" s="20"/>
      <c r="F20" s="83"/>
      <c r="G20" s="55"/>
      <c r="H20" s="23"/>
      <c r="I20" s="20"/>
      <c r="J20" s="25"/>
      <c r="K20" s="25"/>
      <c r="L20" s="25"/>
      <c r="M20" s="25"/>
      <c r="N20" s="31"/>
      <c r="O20" s="31"/>
      <c r="P20" s="25"/>
      <c r="Q20" s="25"/>
    </row>
    <row r="21" spans="1:17" ht="31.5" x14ac:dyDescent="0.25">
      <c r="A21" s="7">
        <f>A19+1</f>
        <v>7</v>
      </c>
      <c r="B21" s="10" t="s">
        <v>36</v>
      </c>
      <c r="C21" s="60" t="s">
        <v>37</v>
      </c>
      <c r="D21" s="13" t="s">
        <v>105</v>
      </c>
      <c r="E21" s="7" t="s">
        <v>27</v>
      </c>
      <c r="F21" s="84">
        <f>G21/1.19</f>
        <v>88235.294117647063</v>
      </c>
      <c r="G21" s="56">
        <v>105000</v>
      </c>
      <c r="H21" s="36">
        <f t="shared" si="0"/>
        <v>19828.155981493721</v>
      </c>
      <c r="I21" s="35" t="s">
        <v>107</v>
      </c>
      <c r="J21" s="34" t="s">
        <v>18</v>
      </c>
      <c r="K21" s="34" t="s">
        <v>38</v>
      </c>
      <c r="L21" s="34" t="s">
        <v>39</v>
      </c>
      <c r="M21" s="34">
        <v>95050</v>
      </c>
      <c r="N21" s="32">
        <f t="shared" ref="N21:N32" si="3">M21/1.2</f>
        <v>79208.333333333343</v>
      </c>
      <c r="O21" s="32">
        <f t="shared" ref="O21:O32" si="4">F21-N21</f>
        <v>9026.9607843137201</v>
      </c>
      <c r="P21" s="34"/>
      <c r="Q21" s="34" t="s">
        <v>132</v>
      </c>
    </row>
    <row r="22" spans="1:17" ht="31.5" x14ac:dyDescent="0.25">
      <c r="A22" s="7">
        <f t="shared" ref="A22:A69" si="5">A21+1</f>
        <v>8</v>
      </c>
      <c r="B22" s="10" t="s">
        <v>36</v>
      </c>
      <c r="C22" s="60" t="s">
        <v>142</v>
      </c>
      <c r="D22" s="13" t="s">
        <v>106</v>
      </c>
      <c r="E22" s="7" t="s">
        <v>27</v>
      </c>
      <c r="F22" s="84">
        <f t="shared" ref="F22:F32" si="6">G22/1.19</f>
        <v>100840.33613445378</v>
      </c>
      <c r="G22" s="56">
        <v>120000</v>
      </c>
      <c r="H22" s="36">
        <f t="shared" si="0"/>
        <v>22660.74969313568</v>
      </c>
      <c r="I22" s="35" t="s">
        <v>107</v>
      </c>
      <c r="J22" s="34" t="s">
        <v>18</v>
      </c>
      <c r="K22" s="34" t="s">
        <v>99</v>
      </c>
      <c r="L22" s="34" t="s">
        <v>20</v>
      </c>
      <c r="M22" s="34">
        <v>21230</v>
      </c>
      <c r="N22" s="32">
        <f t="shared" si="3"/>
        <v>17691.666666666668</v>
      </c>
      <c r="O22" s="32">
        <f t="shared" si="4"/>
        <v>83148.669467787113</v>
      </c>
      <c r="P22" s="34"/>
      <c r="Q22" s="34" t="s">
        <v>132</v>
      </c>
    </row>
    <row r="23" spans="1:17" ht="31.5" x14ac:dyDescent="0.25">
      <c r="A23" s="7">
        <v>9</v>
      </c>
      <c r="B23" s="10" t="s">
        <v>36</v>
      </c>
      <c r="C23" s="60" t="s">
        <v>40</v>
      </c>
      <c r="D23" s="7" t="s">
        <v>41</v>
      </c>
      <c r="E23" s="7" t="s">
        <v>27</v>
      </c>
      <c r="F23" s="84">
        <f t="shared" si="6"/>
        <v>243697.47899159664</v>
      </c>
      <c r="G23" s="56">
        <v>290000</v>
      </c>
      <c r="H23" s="36">
        <f t="shared" si="0"/>
        <v>54763.478425077898</v>
      </c>
      <c r="I23" s="35" t="s">
        <v>107</v>
      </c>
      <c r="J23" s="34" t="s">
        <v>121</v>
      </c>
      <c r="K23" s="35" t="s">
        <v>35</v>
      </c>
      <c r="L23" s="34" t="s">
        <v>38</v>
      </c>
      <c r="M23" s="34">
        <v>140728</v>
      </c>
      <c r="N23" s="32">
        <f t="shared" si="3"/>
        <v>117273.33333333334</v>
      </c>
      <c r="O23" s="32">
        <f t="shared" si="4"/>
        <v>126424.1456582633</v>
      </c>
      <c r="P23" s="34" t="s">
        <v>119</v>
      </c>
      <c r="Q23" s="34" t="s">
        <v>132</v>
      </c>
    </row>
    <row r="24" spans="1:17" ht="31.5" x14ac:dyDescent="0.25">
      <c r="A24" s="7">
        <v>10</v>
      </c>
      <c r="B24" s="10" t="s">
        <v>36</v>
      </c>
      <c r="C24" s="60" t="s">
        <v>42</v>
      </c>
      <c r="D24" s="7" t="s">
        <v>43</v>
      </c>
      <c r="E24" s="7" t="s">
        <v>17</v>
      </c>
      <c r="F24" s="84">
        <f t="shared" si="6"/>
        <v>12605.042016806723</v>
      </c>
      <c r="G24" s="56">
        <v>15000</v>
      </c>
      <c r="H24" s="36">
        <f t="shared" si="0"/>
        <v>2832.59371164196</v>
      </c>
      <c r="I24" s="35" t="s">
        <v>107</v>
      </c>
      <c r="J24" s="34" t="s">
        <v>18</v>
      </c>
      <c r="K24" s="34" t="s">
        <v>35</v>
      </c>
      <c r="L24" s="34" t="s">
        <v>20</v>
      </c>
      <c r="M24" s="34">
        <v>2789</v>
      </c>
      <c r="N24" s="32">
        <f t="shared" si="3"/>
        <v>2324.166666666667</v>
      </c>
      <c r="O24" s="32">
        <f t="shared" si="4"/>
        <v>10280.875350140057</v>
      </c>
      <c r="P24" s="34"/>
      <c r="Q24" s="34" t="s">
        <v>132</v>
      </c>
    </row>
    <row r="25" spans="1:17" ht="31.5" x14ac:dyDescent="0.25">
      <c r="A25" s="7">
        <v>11</v>
      </c>
      <c r="B25" s="10" t="s">
        <v>36</v>
      </c>
      <c r="C25" s="60" t="s">
        <v>44</v>
      </c>
      <c r="D25" s="7"/>
      <c r="E25" s="7" t="s">
        <v>17</v>
      </c>
      <c r="F25" s="84">
        <f t="shared" si="6"/>
        <v>16806.722689075632</v>
      </c>
      <c r="G25" s="56">
        <v>20000</v>
      </c>
      <c r="H25" s="36">
        <f t="shared" si="0"/>
        <v>3776.7916155226139</v>
      </c>
      <c r="I25" s="35" t="s">
        <v>107</v>
      </c>
      <c r="J25" s="34" t="s">
        <v>18</v>
      </c>
      <c r="K25" s="34" t="s">
        <v>35</v>
      </c>
      <c r="L25" s="34" t="s">
        <v>20</v>
      </c>
      <c r="M25" s="34">
        <v>1122</v>
      </c>
      <c r="N25" s="32">
        <f t="shared" si="3"/>
        <v>935</v>
      </c>
      <c r="O25" s="32">
        <f t="shared" si="4"/>
        <v>15871.722689075632</v>
      </c>
      <c r="P25" s="34"/>
      <c r="Q25" s="34" t="s">
        <v>132</v>
      </c>
    </row>
    <row r="26" spans="1:17" ht="31.5" x14ac:dyDescent="0.25">
      <c r="A26" s="7">
        <v>12</v>
      </c>
      <c r="B26" s="10" t="s">
        <v>36</v>
      </c>
      <c r="C26" s="60" t="s">
        <v>112</v>
      </c>
      <c r="D26" s="7"/>
      <c r="E26" s="7" t="s">
        <v>27</v>
      </c>
      <c r="F26" s="84">
        <f t="shared" si="6"/>
        <v>42016.806722689078</v>
      </c>
      <c r="G26" s="56">
        <v>50000</v>
      </c>
      <c r="H26" s="36">
        <f>G26/4.45</f>
        <v>11235.955056179775</v>
      </c>
      <c r="I26" s="35" t="s">
        <v>107</v>
      </c>
      <c r="J26" s="50" t="s">
        <v>18</v>
      </c>
      <c r="K26" s="34" t="s">
        <v>39</v>
      </c>
      <c r="L26" s="34" t="s">
        <v>28</v>
      </c>
      <c r="M26" s="34"/>
      <c r="N26" s="32">
        <f t="shared" si="3"/>
        <v>0</v>
      </c>
      <c r="O26" s="32">
        <f t="shared" si="4"/>
        <v>42016.806722689078</v>
      </c>
      <c r="P26" s="34" t="s">
        <v>119</v>
      </c>
      <c r="Q26" s="34" t="s">
        <v>132</v>
      </c>
    </row>
    <row r="27" spans="1:17" ht="31.5" x14ac:dyDescent="0.25">
      <c r="A27" s="51">
        <v>13</v>
      </c>
      <c r="B27" s="10" t="s">
        <v>36</v>
      </c>
      <c r="C27" s="60" t="s">
        <v>133</v>
      </c>
      <c r="D27" s="51"/>
      <c r="E27" s="51" t="s">
        <v>27</v>
      </c>
      <c r="F27" s="84">
        <f t="shared" si="6"/>
        <v>16806.722689075632</v>
      </c>
      <c r="G27" s="56">
        <v>20000</v>
      </c>
      <c r="H27" s="36">
        <f>G27/4.45</f>
        <v>4494.3820224719102</v>
      </c>
      <c r="I27" s="51" t="s">
        <v>107</v>
      </c>
      <c r="J27" s="50" t="s">
        <v>18</v>
      </c>
      <c r="K27" s="50" t="s">
        <v>39</v>
      </c>
      <c r="L27" s="50" t="s">
        <v>28</v>
      </c>
      <c r="M27" s="50"/>
      <c r="N27" s="32"/>
      <c r="O27" s="32"/>
      <c r="P27" s="50"/>
      <c r="Q27" s="50" t="s">
        <v>132</v>
      </c>
    </row>
    <row r="28" spans="1:17" ht="31.5" x14ac:dyDescent="0.25">
      <c r="A28" s="51">
        <f t="shared" si="5"/>
        <v>14</v>
      </c>
      <c r="B28" s="10" t="s">
        <v>36</v>
      </c>
      <c r="C28" s="60" t="s">
        <v>134</v>
      </c>
      <c r="D28" s="51"/>
      <c r="E28" s="51" t="s">
        <v>27</v>
      </c>
      <c r="F28" s="84">
        <f t="shared" si="6"/>
        <v>23529.411764705885</v>
      </c>
      <c r="G28" s="56">
        <v>28000</v>
      </c>
      <c r="H28" s="36">
        <f t="shared" ref="H28:H31" si="7">G28/4.45</f>
        <v>6292.1348314606739</v>
      </c>
      <c r="I28" s="51" t="s">
        <v>107</v>
      </c>
      <c r="J28" s="50" t="s">
        <v>18</v>
      </c>
      <c r="K28" s="50" t="s">
        <v>140</v>
      </c>
      <c r="L28" s="50" t="s">
        <v>20</v>
      </c>
      <c r="M28" s="50"/>
      <c r="N28" s="32"/>
      <c r="O28" s="32"/>
      <c r="P28" s="50"/>
      <c r="Q28" s="50" t="s">
        <v>132</v>
      </c>
    </row>
    <row r="29" spans="1:17" ht="31.5" x14ac:dyDescent="0.25">
      <c r="A29" s="51">
        <v>15</v>
      </c>
      <c r="B29" s="10" t="s">
        <v>36</v>
      </c>
      <c r="C29" s="60" t="s">
        <v>135</v>
      </c>
      <c r="D29" s="51"/>
      <c r="E29" s="51" t="s">
        <v>27</v>
      </c>
      <c r="F29" s="84">
        <f t="shared" si="6"/>
        <v>23529.411764705885</v>
      </c>
      <c r="G29" s="56">
        <v>28000</v>
      </c>
      <c r="H29" s="36">
        <f t="shared" si="7"/>
        <v>6292.1348314606739</v>
      </c>
      <c r="I29" s="51" t="s">
        <v>107</v>
      </c>
      <c r="J29" s="50" t="s">
        <v>18</v>
      </c>
      <c r="K29" s="50" t="s">
        <v>28</v>
      </c>
      <c r="L29" s="50" t="s">
        <v>113</v>
      </c>
      <c r="M29" s="50"/>
      <c r="N29" s="32"/>
      <c r="O29" s="32"/>
      <c r="P29" s="50"/>
      <c r="Q29" s="50" t="s">
        <v>132</v>
      </c>
    </row>
    <row r="30" spans="1:17" ht="31.5" x14ac:dyDescent="0.25">
      <c r="A30" s="51">
        <v>16</v>
      </c>
      <c r="B30" s="10" t="s">
        <v>36</v>
      </c>
      <c r="C30" s="60" t="s">
        <v>137</v>
      </c>
      <c r="D30" s="51"/>
      <c r="E30" s="51" t="s">
        <v>17</v>
      </c>
      <c r="F30" s="84">
        <f t="shared" si="6"/>
        <v>4201.680672268908</v>
      </c>
      <c r="G30" s="56">
        <v>5000</v>
      </c>
      <c r="H30" s="36">
        <f t="shared" si="7"/>
        <v>1123.5955056179776</v>
      </c>
      <c r="I30" s="51" t="s">
        <v>107</v>
      </c>
      <c r="J30" s="50" t="s">
        <v>18</v>
      </c>
      <c r="K30" s="50" t="s">
        <v>39</v>
      </c>
      <c r="L30" s="50" t="s">
        <v>20</v>
      </c>
      <c r="M30" s="50"/>
      <c r="N30" s="32"/>
      <c r="O30" s="32"/>
      <c r="P30" s="50"/>
      <c r="Q30" s="50" t="s">
        <v>132</v>
      </c>
    </row>
    <row r="31" spans="1:17" ht="31.5" x14ac:dyDescent="0.25">
      <c r="A31" s="51">
        <v>17</v>
      </c>
      <c r="B31" s="10" t="s">
        <v>36</v>
      </c>
      <c r="C31" s="60" t="s">
        <v>136</v>
      </c>
      <c r="D31" s="51"/>
      <c r="E31" s="51" t="s">
        <v>17</v>
      </c>
      <c r="F31" s="84">
        <f t="shared" si="6"/>
        <v>75630.252100840342</v>
      </c>
      <c r="G31" s="56">
        <v>90000</v>
      </c>
      <c r="H31" s="36">
        <f t="shared" si="7"/>
        <v>20224.719101123595</v>
      </c>
      <c r="I31" s="51" t="s">
        <v>107</v>
      </c>
      <c r="J31" s="50" t="s">
        <v>18</v>
      </c>
      <c r="K31" s="50" t="s">
        <v>39</v>
      </c>
      <c r="L31" s="50" t="s">
        <v>28</v>
      </c>
      <c r="M31" s="50"/>
      <c r="N31" s="32"/>
      <c r="O31" s="32"/>
      <c r="P31" s="50"/>
      <c r="Q31" s="50" t="s">
        <v>132</v>
      </c>
    </row>
    <row r="32" spans="1:17" ht="31.5" x14ac:dyDescent="0.25">
      <c r="A32" s="51">
        <v>18</v>
      </c>
      <c r="B32" s="10" t="s">
        <v>36</v>
      </c>
      <c r="C32" s="60" t="s">
        <v>45</v>
      </c>
      <c r="D32" s="7" t="s">
        <v>46</v>
      </c>
      <c r="E32" s="7" t="s">
        <v>17</v>
      </c>
      <c r="F32" s="84">
        <f t="shared" si="6"/>
        <v>12605.042016806723</v>
      </c>
      <c r="G32" s="56">
        <v>15000</v>
      </c>
      <c r="H32" s="36">
        <f t="shared" si="0"/>
        <v>2832.59371164196</v>
      </c>
      <c r="I32" s="35" t="s">
        <v>107</v>
      </c>
      <c r="J32" s="34" t="s">
        <v>18</v>
      </c>
      <c r="K32" s="34" t="s">
        <v>28</v>
      </c>
      <c r="L32" s="34" t="s">
        <v>99</v>
      </c>
      <c r="M32" s="34"/>
      <c r="N32" s="32">
        <f t="shared" si="3"/>
        <v>0</v>
      </c>
      <c r="O32" s="32">
        <f t="shared" si="4"/>
        <v>12605.042016806723</v>
      </c>
      <c r="P32" s="34"/>
      <c r="Q32" s="34" t="s">
        <v>132</v>
      </c>
    </row>
    <row r="33" spans="1:18" ht="15.75" x14ac:dyDescent="0.25">
      <c r="A33" s="20"/>
      <c r="B33" s="21"/>
      <c r="C33" s="42"/>
      <c r="D33" s="20"/>
      <c r="E33" s="20"/>
      <c r="F33" s="83"/>
      <c r="G33" s="55"/>
      <c r="H33" s="23"/>
      <c r="I33" s="20"/>
      <c r="J33" s="25"/>
      <c r="K33" s="25"/>
      <c r="L33" s="25"/>
      <c r="M33" s="25"/>
      <c r="N33" s="31"/>
      <c r="O33" s="31"/>
      <c r="P33" s="25"/>
      <c r="Q33" s="25"/>
    </row>
    <row r="34" spans="1:18" ht="31.5" x14ac:dyDescent="0.25">
      <c r="A34" s="7">
        <f>A32+1</f>
        <v>19</v>
      </c>
      <c r="B34" s="10" t="s">
        <v>47</v>
      </c>
      <c r="C34" s="60" t="s">
        <v>48</v>
      </c>
      <c r="D34" s="7" t="s">
        <v>49</v>
      </c>
      <c r="E34" s="7" t="s">
        <v>17</v>
      </c>
      <c r="F34" s="84">
        <f>G34/1.19</f>
        <v>4201.680672268908</v>
      </c>
      <c r="G34" s="56">
        <v>5000</v>
      </c>
      <c r="H34" s="36">
        <f t="shared" si="0"/>
        <v>944.19790388065348</v>
      </c>
      <c r="I34" s="35" t="s">
        <v>107</v>
      </c>
      <c r="J34" s="34" t="s">
        <v>18</v>
      </c>
      <c r="K34" s="34" t="s">
        <v>19</v>
      </c>
      <c r="L34" s="34" t="s">
        <v>20</v>
      </c>
      <c r="M34" s="34">
        <v>2000</v>
      </c>
      <c r="N34" s="32">
        <f t="shared" ref="N34:N46" si="8">M34/1.2</f>
        <v>1666.6666666666667</v>
      </c>
      <c r="O34" s="32">
        <f t="shared" ref="O34:O46" si="9">F34-N34</f>
        <v>2535.014005602241</v>
      </c>
      <c r="P34" s="34"/>
      <c r="Q34" s="34" t="s">
        <v>132</v>
      </c>
    </row>
    <row r="35" spans="1:18" ht="31.5" x14ac:dyDescent="0.25">
      <c r="A35" s="7">
        <f t="shared" si="5"/>
        <v>20</v>
      </c>
      <c r="B35" s="10" t="s">
        <v>47</v>
      </c>
      <c r="C35" s="60" t="s">
        <v>50</v>
      </c>
      <c r="D35" s="7" t="s">
        <v>51</v>
      </c>
      <c r="E35" s="7" t="s">
        <v>27</v>
      </c>
      <c r="F35" s="84">
        <f t="shared" ref="F35:F46" si="10">G35/1.19</f>
        <v>8403.361344537816</v>
      </c>
      <c r="G35" s="56">
        <v>10000</v>
      </c>
      <c r="H35" s="36">
        <f t="shared" si="0"/>
        <v>1888.395807761307</v>
      </c>
      <c r="I35" s="35" t="s">
        <v>107</v>
      </c>
      <c r="J35" s="34" t="s">
        <v>18</v>
      </c>
      <c r="K35" s="34" t="s">
        <v>39</v>
      </c>
      <c r="L35" s="34" t="s">
        <v>20</v>
      </c>
      <c r="M35" s="34"/>
      <c r="N35" s="32">
        <f t="shared" si="8"/>
        <v>0</v>
      </c>
      <c r="O35" s="32">
        <f t="shared" si="9"/>
        <v>8403.361344537816</v>
      </c>
      <c r="P35" s="34"/>
      <c r="Q35" s="34" t="s">
        <v>132</v>
      </c>
    </row>
    <row r="36" spans="1:18" s="61" customFormat="1" ht="78.75" x14ac:dyDescent="0.25">
      <c r="A36" s="72">
        <v>21</v>
      </c>
      <c r="B36" s="73" t="s">
        <v>47</v>
      </c>
      <c r="C36" s="67" t="s">
        <v>146</v>
      </c>
      <c r="D36" s="74" t="s">
        <v>147</v>
      </c>
      <c r="E36" s="72" t="s">
        <v>27</v>
      </c>
      <c r="F36" s="85">
        <f t="shared" si="10"/>
        <v>130252.10084033613</v>
      </c>
      <c r="G36" s="56">
        <v>155000</v>
      </c>
      <c r="H36" s="75">
        <f t="shared" si="0"/>
        <v>29270.135020300255</v>
      </c>
      <c r="I36" s="72" t="s">
        <v>107</v>
      </c>
      <c r="J36" s="74" t="s">
        <v>18</v>
      </c>
      <c r="K36" s="74" t="s">
        <v>39</v>
      </c>
      <c r="L36" s="74" t="s">
        <v>52</v>
      </c>
      <c r="M36" s="74">
        <v>45080</v>
      </c>
      <c r="N36" s="76">
        <f t="shared" si="8"/>
        <v>37566.666666666672</v>
      </c>
      <c r="O36" s="76">
        <f t="shared" si="9"/>
        <v>92685.434173669462</v>
      </c>
      <c r="P36" s="74"/>
      <c r="Q36" s="74" t="s">
        <v>132</v>
      </c>
    </row>
    <row r="37" spans="1:18" ht="31.5" x14ac:dyDescent="0.25">
      <c r="A37" s="7">
        <f t="shared" si="5"/>
        <v>22</v>
      </c>
      <c r="B37" s="10" t="s">
        <v>47</v>
      </c>
      <c r="C37" s="60" t="s">
        <v>53</v>
      </c>
      <c r="D37" s="7" t="s">
        <v>54</v>
      </c>
      <c r="E37" s="7" t="s">
        <v>27</v>
      </c>
      <c r="F37" s="84">
        <f t="shared" si="10"/>
        <v>21008.403361344539</v>
      </c>
      <c r="G37" s="56">
        <v>25000</v>
      </c>
      <c r="H37" s="36">
        <f t="shared" si="0"/>
        <v>4720.989519403267</v>
      </c>
      <c r="I37" s="35" t="s">
        <v>107</v>
      </c>
      <c r="J37" s="34" t="s">
        <v>18</v>
      </c>
      <c r="K37" s="34" t="s">
        <v>39</v>
      </c>
      <c r="L37" s="34" t="s">
        <v>28</v>
      </c>
      <c r="M37" s="34"/>
      <c r="N37" s="30">
        <f t="shared" si="8"/>
        <v>0</v>
      </c>
      <c r="O37" s="30">
        <f t="shared" si="9"/>
        <v>21008.403361344539</v>
      </c>
      <c r="P37" s="34"/>
      <c r="Q37" s="34" t="s">
        <v>132</v>
      </c>
    </row>
    <row r="38" spans="1:18" ht="31.5" x14ac:dyDescent="0.25">
      <c r="A38" s="7">
        <v>23</v>
      </c>
      <c r="B38" s="10" t="s">
        <v>47</v>
      </c>
      <c r="C38" s="60" t="s">
        <v>154</v>
      </c>
      <c r="D38" s="8" t="s">
        <v>55</v>
      </c>
      <c r="E38" s="7" t="s">
        <v>27</v>
      </c>
      <c r="F38" s="84">
        <f t="shared" si="10"/>
        <v>245579.83193277312</v>
      </c>
      <c r="G38" s="56">
        <v>292240</v>
      </c>
      <c r="H38" s="36">
        <f t="shared" si="0"/>
        <v>55186.479086016428</v>
      </c>
      <c r="I38" s="35" t="s">
        <v>107</v>
      </c>
      <c r="J38" s="34" t="s">
        <v>141</v>
      </c>
      <c r="K38" s="34" t="s">
        <v>39</v>
      </c>
      <c r="L38" s="34" t="s">
        <v>52</v>
      </c>
      <c r="M38" s="34">
        <v>173750</v>
      </c>
      <c r="N38" s="30">
        <f t="shared" si="8"/>
        <v>144791.66666666669</v>
      </c>
      <c r="O38" s="32">
        <f t="shared" si="9"/>
        <v>100788.16526610643</v>
      </c>
      <c r="P38" s="34"/>
      <c r="Q38" s="34" t="s">
        <v>132</v>
      </c>
    </row>
    <row r="39" spans="1:18" ht="31.5" x14ac:dyDescent="0.25">
      <c r="A39" s="7">
        <f t="shared" si="5"/>
        <v>24</v>
      </c>
      <c r="B39" s="10" t="s">
        <v>47</v>
      </c>
      <c r="C39" s="60" t="s">
        <v>138</v>
      </c>
      <c r="D39" s="7"/>
      <c r="E39" s="7" t="s">
        <v>27</v>
      </c>
      <c r="F39" s="84">
        <f t="shared" si="10"/>
        <v>33613.445378151264</v>
      </c>
      <c r="G39" s="56">
        <v>40000</v>
      </c>
      <c r="H39" s="36">
        <f t="shared" si="0"/>
        <v>7553.5832310452279</v>
      </c>
      <c r="I39" s="35" t="s">
        <v>107</v>
      </c>
      <c r="J39" s="34" t="s">
        <v>18</v>
      </c>
      <c r="K39" s="34" t="s">
        <v>39</v>
      </c>
      <c r="L39" s="34" t="s">
        <v>139</v>
      </c>
      <c r="M39" s="34"/>
      <c r="N39" s="30">
        <f t="shared" si="8"/>
        <v>0</v>
      </c>
      <c r="O39" s="30">
        <f t="shared" si="9"/>
        <v>33613.445378151264</v>
      </c>
      <c r="P39" s="34"/>
      <c r="Q39" s="34" t="s">
        <v>132</v>
      </c>
    </row>
    <row r="40" spans="1:18" ht="31.5" x14ac:dyDescent="0.25">
      <c r="A40" s="7">
        <f t="shared" si="5"/>
        <v>25</v>
      </c>
      <c r="B40" s="10" t="s">
        <v>47</v>
      </c>
      <c r="C40" s="60" t="s">
        <v>56</v>
      </c>
      <c r="D40" s="7" t="s">
        <v>57</v>
      </c>
      <c r="E40" s="7" t="s">
        <v>27</v>
      </c>
      <c r="F40" s="84">
        <f t="shared" si="10"/>
        <v>5462.1848739495799</v>
      </c>
      <c r="G40" s="56">
        <v>6500</v>
      </c>
      <c r="H40" s="36">
        <f t="shared" si="0"/>
        <v>1227.4572750448494</v>
      </c>
      <c r="I40" s="35" t="s">
        <v>107</v>
      </c>
      <c r="J40" s="34" t="s">
        <v>18</v>
      </c>
      <c r="K40" s="34" t="s">
        <v>39</v>
      </c>
      <c r="L40" s="34" t="s">
        <v>52</v>
      </c>
      <c r="M40" s="34">
        <v>3739</v>
      </c>
      <c r="N40" s="30">
        <f t="shared" si="8"/>
        <v>3115.8333333333335</v>
      </c>
      <c r="O40" s="30">
        <f t="shared" si="9"/>
        <v>2346.3515406162464</v>
      </c>
      <c r="P40" s="34"/>
      <c r="Q40" s="34" t="s">
        <v>132</v>
      </c>
    </row>
    <row r="41" spans="1:18" ht="31.5" x14ac:dyDescent="0.25">
      <c r="A41" s="7">
        <v>26</v>
      </c>
      <c r="B41" s="10" t="s">
        <v>47</v>
      </c>
      <c r="C41" s="60" t="s">
        <v>58</v>
      </c>
      <c r="D41" s="7" t="s">
        <v>59</v>
      </c>
      <c r="E41" s="8" t="s">
        <v>27</v>
      </c>
      <c r="F41" s="84">
        <f t="shared" si="10"/>
        <v>29411.764705882353</v>
      </c>
      <c r="G41" s="57">
        <v>35000</v>
      </c>
      <c r="H41" s="36">
        <f t="shared" si="0"/>
        <v>6609.385327164573</v>
      </c>
      <c r="I41" s="35" t="s">
        <v>107</v>
      </c>
      <c r="J41" s="34" t="s">
        <v>18</v>
      </c>
      <c r="K41" s="34" t="s">
        <v>60</v>
      </c>
      <c r="L41" s="34" t="s">
        <v>52</v>
      </c>
      <c r="M41" s="34">
        <v>14003</v>
      </c>
      <c r="N41" s="30">
        <f t="shared" si="8"/>
        <v>11669.166666666668</v>
      </c>
      <c r="O41" s="30">
        <f t="shared" si="9"/>
        <v>17742.598039215685</v>
      </c>
      <c r="P41" s="34"/>
      <c r="Q41" s="34" t="s">
        <v>132</v>
      </c>
    </row>
    <row r="42" spans="1:18" ht="31.5" x14ac:dyDescent="0.25">
      <c r="A42" s="7">
        <f t="shared" si="5"/>
        <v>27</v>
      </c>
      <c r="B42" s="10" t="s">
        <v>47</v>
      </c>
      <c r="C42" s="60" t="s">
        <v>61</v>
      </c>
      <c r="D42" s="14" t="s">
        <v>62</v>
      </c>
      <c r="E42" s="8" t="s">
        <v>27</v>
      </c>
      <c r="F42" s="84">
        <f t="shared" si="10"/>
        <v>16806.722689075632</v>
      </c>
      <c r="G42" s="57">
        <v>20000</v>
      </c>
      <c r="H42" s="36">
        <f t="shared" si="0"/>
        <v>3776.7916155226139</v>
      </c>
      <c r="I42" s="35" t="s">
        <v>107</v>
      </c>
      <c r="J42" s="34" t="s">
        <v>18</v>
      </c>
      <c r="K42" s="34" t="s">
        <v>19</v>
      </c>
      <c r="L42" s="34" t="s">
        <v>20</v>
      </c>
      <c r="M42" s="34">
        <v>5500</v>
      </c>
      <c r="N42" s="30">
        <f t="shared" si="8"/>
        <v>4583.3333333333339</v>
      </c>
      <c r="O42" s="30">
        <f t="shared" si="9"/>
        <v>12223.389355742298</v>
      </c>
      <c r="P42" s="34"/>
      <c r="Q42" s="34" t="s">
        <v>132</v>
      </c>
    </row>
    <row r="43" spans="1:18" ht="31.5" x14ac:dyDescent="0.25">
      <c r="A43" s="7">
        <f t="shared" si="5"/>
        <v>28</v>
      </c>
      <c r="B43" s="10" t="s">
        <v>47</v>
      </c>
      <c r="C43" s="60" t="s">
        <v>63</v>
      </c>
      <c r="D43" s="7" t="s">
        <v>64</v>
      </c>
      <c r="E43" s="8" t="s">
        <v>27</v>
      </c>
      <c r="F43" s="84">
        <f t="shared" si="10"/>
        <v>2521.0084033613448</v>
      </c>
      <c r="G43" s="57">
        <v>3000</v>
      </c>
      <c r="H43" s="36">
        <f t="shared" si="0"/>
        <v>566.51874232839202</v>
      </c>
      <c r="I43" s="35" t="s">
        <v>107</v>
      </c>
      <c r="J43" s="34" t="s">
        <v>18</v>
      </c>
      <c r="K43" s="34" t="s">
        <v>19</v>
      </c>
      <c r="L43" s="34" t="s">
        <v>20</v>
      </c>
      <c r="M43" s="34">
        <v>500</v>
      </c>
      <c r="N43" s="30">
        <f t="shared" si="8"/>
        <v>416.66666666666669</v>
      </c>
      <c r="O43" s="30">
        <f t="shared" si="9"/>
        <v>2104.3417366946783</v>
      </c>
      <c r="P43" s="34"/>
      <c r="Q43" s="34" t="s">
        <v>132</v>
      </c>
    </row>
    <row r="44" spans="1:18" ht="31.5" x14ac:dyDescent="0.25">
      <c r="A44" s="7">
        <f t="shared" si="5"/>
        <v>29</v>
      </c>
      <c r="B44" s="10" t="s">
        <v>47</v>
      </c>
      <c r="C44" s="60" t="s">
        <v>65</v>
      </c>
      <c r="D44" s="7" t="s">
        <v>66</v>
      </c>
      <c r="E44" s="8" t="s">
        <v>27</v>
      </c>
      <c r="F44" s="84">
        <f t="shared" si="10"/>
        <v>12605.042016806723</v>
      </c>
      <c r="G44" s="57">
        <v>15000</v>
      </c>
      <c r="H44" s="36">
        <f t="shared" si="0"/>
        <v>2832.59371164196</v>
      </c>
      <c r="I44" s="35" t="s">
        <v>107</v>
      </c>
      <c r="J44" s="34" t="s">
        <v>18</v>
      </c>
      <c r="K44" s="34" t="s">
        <v>39</v>
      </c>
      <c r="L44" s="34" t="s">
        <v>28</v>
      </c>
      <c r="M44" s="34">
        <v>3922</v>
      </c>
      <c r="N44" s="30">
        <f t="shared" si="8"/>
        <v>3268.3333333333335</v>
      </c>
      <c r="O44" s="30">
        <f t="shared" si="9"/>
        <v>9336.7086834733891</v>
      </c>
      <c r="P44" s="34"/>
      <c r="Q44" s="34" t="s">
        <v>132</v>
      </c>
    </row>
    <row r="45" spans="1:18" ht="31.5" x14ac:dyDescent="0.25">
      <c r="A45" s="51">
        <v>30</v>
      </c>
      <c r="B45" s="10" t="s">
        <v>47</v>
      </c>
      <c r="C45" s="60" t="s">
        <v>148</v>
      </c>
      <c r="D45" s="51"/>
      <c r="E45" s="50" t="s">
        <v>27</v>
      </c>
      <c r="F45" s="84">
        <f t="shared" si="10"/>
        <v>5042.0168067226896</v>
      </c>
      <c r="G45" s="57">
        <v>6000</v>
      </c>
      <c r="H45" s="36">
        <f t="shared" si="0"/>
        <v>1133.037484656784</v>
      </c>
      <c r="I45" s="51" t="s">
        <v>107</v>
      </c>
      <c r="J45" s="50" t="s">
        <v>18</v>
      </c>
      <c r="K45" s="50" t="s">
        <v>39</v>
      </c>
      <c r="L45" s="50" t="s">
        <v>52</v>
      </c>
      <c r="M45" s="50"/>
      <c r="N45" s="30"/>
      <c r="O45" s="30"/>
      <c r="P45" s="50"/>
      <c r="Q45" s="50" t="s">
        <v>132</v>
      </c>
    </row>
    <row r="46" spans="1:18" ht="31.5" x14ac:dyDescent="0.25">
      <c r="A46" s="7">
        <v>31</v>
      </c>
      <c r="B46" s="10" t="s">
        <v>47</v>
      </c>
      <c r="C46" s="60" t="s">
        <v>67</v>
      </c>
      <c r="D46" s="7"/>
      <c r="E46" s="8"/>
      <c r="F46" s="84">
        <f t="shared" si="10"/>
        <v>34672.268907563026</v>
      </c>
      <c r="G46" s="57">
        <v>41260</v>
      </c>
      <c r="H46" s="36">
        <f>G46/4.45</f>
        <v>9271.9101123595501</v>
      </c>
      <c r="I46" s="35" t="s">
        <v>107</v>
      </c>
      <c r="J46" s="34" t="s">
        <v>18</v>
      </c>
      <c r="K46" s="34" t="s">
        <v>19</v>
      </c>
      <c r="L46" s="34" t="s">
        <v>20</v>
      </c>
      <c r="M46" s="34">
        <v>23000</v>
      </c>
      <c r="N46" s="30">
        <f t="shared" si="8"/>
        <v>19166.666666666668</v>
      </c>
      <c r="O46" s="30">
        <f t="shared" si="9"/>
        <v>15505.602240896358</v>
      </c>
      <c r="P46" s="34"/>
      <c r="Q46" s="34" t="s">
        <v>132</v>
      </c>
      <c r="R46" s="62"/>
    </row>
    <row r="47" spans="1:18" ht="15.75" x14ac:dyDescent="0.25">
      <c r="A47" s="20"/>
      <c r="B47" s="21"/>
      <c r="C47" s="42"/>
      <c r="D47" s="20"/>
      <c r="E47" s="25"/>
      <c r="F47" s="86"/>
      <c r="G47" s="58"/>
      <c r="H47" s="23"/>
      <c r="I47" s="20"/>
      <c r="J47" s="25"/>
      <c r="K47" s="25"/>
      <c r="L47" s="25"/>
      <c r="M47" s="25"/>
      <c r="N47" s="31"/>
      <c r="O47" s="31"/>
      <c r="P47" s="25"/>
      <c r="Q47" s="25"/>
    </row>
    <row r="48" spans="1:18" ht="31.5" x14ac:dyDescent="0.25">
      <c r="A48" s="7">
        <f>A46+1</f>
        <v>32</v>
      </c>
      <c r="B48" s="10">
        <v>20.02</v>
      </c>
      <c r="C48" s="60" t="s">
        <v>68</v>
      </c>
      <c r="D48" s="7" t="s">
        <v>69</v>
      </c>
      <c r="E48" s="8" t="s">
        <v>27</v>
      </c>
      <c r="F48" s="87">
        <f>G48/1.19</f>
        <v>25210.084033613446</v>
      </c>
      <c r="G48" s="57">
        <v>30000</v>
      </c>
      <c r="H48" s="36">
        <f t="shared" si="0"/>
        <v>5665.18742328392</v>
      </c>
      <c r="I48" s="35" t="s">
        <v>107</v>
      </c>
      <c r="J48" s="34" t="s">
        <v>18</v>
      </c>
      <c r="K48" s="34" t="s">
        <v>28</v>
      </c>
      <c r="L48" s="34" t="s">
        <v>20</v>
      </c>
      <c r="M48" s="34"/>
      <c r="N48" s="32">
        <f t="shared" ref="N48:N51" si="11">M48/1.2</f>
        <v>0</v>
      </c>
      <c r="O48" s="32">
        <f t="shared" ref="O48:O51" si="12">F48-N48</f>
        <v>25210.084033613446</v>
      </c>
      <c r="P48" s="34"/>
      <c r="Q48" s="34" t="s">
        <v>132</v>
      </c>
    </row>
    <row r="49" spans="1:17" ht="31.5" x14ac:dyDescent="0.25">
      <c r="A49" s="38">
        <v>33</v>
      </c>
      <c r="B49" s="10">
        <v>20.02</v>
      </c>
      <c r="C49" s="60" t="s">
        <v>115</v>
      </c>
      <c r="D49" s="38" t="s">
        <v>114</v>
      </c>
      <c r="E49" s="37" t="s">
        <v>27</v>
      </c>
      <c r="F49" s="87">
        <f t="shared" ref="F49:F51" si="13">G49/1.19</f>
        <v>21008.403361344539</v>
      </c>
      <c r="G49" s="57">
        <v>25000</v>
      </c>
      <c r="H49" s="36">
        <f>G49/4.45</f>
        <v>5617.9775280898875</v>
      </c>
      <c r="I49" s="38" t="s">
        <v>107</v>
      </c>
      <c r="J49" s="37" t="s">
        <v>18</v>
      </c>
      <c r="K49" s="37" t="s">
        <v>28</v>
      </c>
      <c r="L49" s="37" t="s">
        <v>20</v>
      </c>
      <c r="M49" s="37"/>
      <c r="N49" s="32"/>
      <c r="O49" s="32"/>
      <c r="P49" s="37"/>
      <c r="Q49" s="37" t="s">
        <v>132</v>
      </c>
    </row>
    <row r="50" spans="1:17" ht="31.5" x14ac:dyDescent="0.25">
      <c r="A50" s="68">
        <v>34</v>
      </c>
      <c r="B50" s="10">
        <v>20.02</v>
      </c>
      <c r="C50" s="60" t="s">
        <v>124</v>
      </c>
      <c r="D50" s="51" t="s">
        <v>125</v>
      </c>
      <c r="E50" s="50" t="s">
        <v>72</v>
      </c>
      <c r="F50" s="87">
        <f t="shared" si="13"/>
        <v>121848.73949579832</v>
      </c>
      <c r="G50" s="57">
        <v>145000</v>
      </c>
      <c r="H50" s="36"/>
      <c r="I50" s="51" t="s">
        <v>107</v>
      </c>
      <c r="J50" s="50" t="s">
        <v>18</v>
      </c>
      <c r="K50" s="50" t="s">
        <v>39</v>
      </c>
      <c r="L50" s="50" t="s">
        <v>28</v>
      </c>
      <c r="M50" s="50"/>
      <c r="N50" s="32"/>
      <c r="O50" s="32"/>
      <c r="P50" s="50"/>
      <c r="Q50" s="50" t="s">
        <v>132</v>
      </c>
    </row>
    <row r="51" spans="1:17" ht="31.5" x14ac:dyDescent="0.25">
      <c r="A51" s="68">
        <v>35</v>
      </c>
      <c r="B51" s="10">
        <v>20.02</v>
      </c>
      <c r="C51" s="60" t="s">
        <v>70</v>
      </c>
      <c r="D51" s="7" t="s">
        <v>71</v>
      </c>
      <c r="E51" s="8" t="s">
        <v>72</v>
      </c>
      <c r="F51" s="87">
        <f t="shared" si="13"/>
        <v>403361.34453781514</v>
      </c>
      <c r="G51" s="57">
        <v>480000</v>
      </c>
      <c r="H51" s="36">
        <f t="shared" si="0"/>
        <v>90642.99877254272</v>
      </c>
      <c r="I51" s="35" t="s">
        <v>107</v>
      </c>
      <c r="J51" s="34" t="s">
        <v>18</v>
      </c>
      <c r="K51" s="34" t="s">
        <v>39</v>
      </c>
      <c r="L51" s="34" t="s">
        <v>20</v>
      </c>
      <c r="M51" s="34">
        <v>45709</v>
      </c>
      <c r="N51" s="32">
        <f t="shared" si="11"/>
        <v>38090.833333333336</v>
      </c>
      <c r="O51" s="32">
        <f t="shared" si="12"/>
        <v>365270.51120448182</v>
      </c>
      <c r="P51" s="34"/>
      <c r="Q51" s="34" t="s">
        <v>132</v>
      </c>
    </row>
    <row r="52" spans="1:17" ht="15.75" x14ac:dyDescent="0.25">
      <c r="A52" s="20"/>
      <c r="B52" s="21"/>
      <c r="C52" s="42"/>
      <c r="D52" s="20"/>
      <c r="E52" s="25"/>
      <c r="F52" s="86"/>
      <c r="G52" s="58"/>
      <c r="H52" s="23"/>
      <c r="I52" s="20"/>
      <c r="J52" s="25"/>
      <c r="K52" s="25"/>
      <c r="L52" s="25"/>
      <c r="M52" s="25"/>
      <c r="N52" s="31"/>
      <c r="O52" s="31"/>
      <c r="P52" s="25"/>
      <c r="Q52" s="25"/>
    </row>
    <row r="53" spans="1:17" ht="31.5" x14ac:dyDescent="0.25">
      <c r="A53" s="45">
        <v>36</v>
      </c>
      <c r="B53" s="46" t="s">
        <v>73</v>
      </c>
      <c r="C53" s="66" t="s">
        <v>74</v>
      </c>
      <c r="D53" s="64" t="s">
        <v>104</v>
      </c>
      <c r="E53" s="45" t="s">
        <v>17</v>
      </c>
      <c r="F53" s="77">
        <f>G53/1.19</f>
        <v>310924.36974789918</v>
      </c>
      <c r="G53" s="69">
        <v>370000</v>
      </c>
      <c r="H53" s="71">
        <f t="shared" si="0"/>
        <v>69870.644887168353</v>
      </c>
      <c r="I53" s="45" t="s">
        <v>107</v>
      </c>
      <c r="J53" s="64" t="s">
        <v>121</v>
      </c>
      <c r="K53" s="64" t="s">
        <v>139</v>
      </c>
      <c r="L53" s="64" t="s">
        <v>20</v>
      </c>
      <c r="M53" s="65"/>
      <c r="N53" s="32">
        <f t="shared" ref="N53:N57" si="14">M53/1.2</f>
        <v>0</v>
      </c>
      <c r="O53" s="32">
        <f t="shared" ref="O53:O57" si="15">F53-N53</f>
        <v>310924.36974789918</v>
      </c>
      <c r="P53" s="65"/>
      <c r="Q53" s="65" t="s">
        <v>132</v>
      </c>
    </row>
    <row r="54" spans="1:17" ht="31.5" x14ac:dyDescent="0.25">
      <c r="A54" s="45">
        <v>38</v>
      </c>
      <c r="B54" s="15" t="s">
        <v>73</v>
      </c>
      <c r="C54" s="60" t="s">
        <v>75</v>
      </c>
      <c r="D54" s="14" t="s">
        <v>76</v>
      </c>
      <c r="E54" s="7" t="s">
        <v>17</v>
      </c>
      <c r="F54" s="84">
        <f>G54/1.19</f>
        <v>4201.680672268908</v>
      </c>
      <c r="G54" s="56">
        <v>5000</v>
      </c>
      <c r="H54" s="36">
        <f t="shared" ref="H54:H60" si="16">F54/4.45</f>
        <v>944.19790388065348</v>
      </c>
      <c r="I54" s="35" t="s">
        <v>107</v>
      </c>
      <c r="J54" s="34" t="s">
        <v>18</v>
      </c>
      <c r="K54" s="34" t="s">
        <v>39</v>
      </c>
      <c r="L54" s="34" t="s">
        <v>28</v>
      </c>
      <c r="M54" s="34">
        <v>2070</v>
      </c>
      <c r="N54" s="32">
        <f t="shared" si="14"/>
        <v>1725</v>
      </c>
      <c r="O54" s="32">
        <f t="shared" si="15"/>
        <v>2476.680672268908</v>
      </c>
      <c r="P54" s="34"/>
      <c r="Q54" s="34" t="s">
        <v>132</v>
      </c>
    </row>
    <row r="55" spans="1:17" ht="31.5" x14ac:dyDescent="0.25">
      <c r="A55" s="45">
        <v>39</v>
      </c>
      <c r="B55" s="15" t="s">
        <v>73</v>
      </c>
      <c r="C55" s="60" t="s">
        <v>77</v>
      </c>
      <c r="D55" s="14" t="s">
        <v>78</v>
      </c>
      <c r="E55" s="7" t="s">
        <v>17</v>
      </c>
      <c r="F55" s="84">
        <f t="shared" ref="F55:F57" si="17">G55/1.19</f>
        <v>27731.092436974792</v>
      </c>
      <c r="G55" s="56">
        <v>33000</v>
      </c>
      <c r="H55" s="36">
        <f t="shared" si="16"/>
        <v>6231.7061656123124</v>
      </c>
      <c r="I55" s="35" t="s">
        <v>107</v>
      </c>
      <c r="J55" s="34" t="s">
        <v>18</v>
      </c>
      <c r="K55" s="34" t="s">
        <v>39</v>
      </c>
      <c r="L55" s="34" t="s">
        <v>28</v>
      </c>
      <c r="M55" s="34"/>
      <c r="N55" s="32">
        <f t="shared" si="14"/>
        <v>0</v>
      </c>
      <c r="O55" s="32">
        <f t="shared" si="15"/>
        <v>27731.092436974792</v>
      </c>
      <c r="P55" s="34"/>
      <c r="Q55" s="34" t="s">
        <v>132</v>
      </c>
    </row>
    <row r="56" spans="1:17" ht="31.5" x14ac:dyDescent="0.25">
      <c r="A56" s="45">
        <v>40</v>
      </c>
      <c r="B56" s="15" t="s">
        <v>126</v>
      </c>
      <c r="C56" s="60" t="s">
        <v>127</v>
      </c>
      <c r="D56" s="14" t="s">
        <v>144</v>
      </c>
      <c r="E56" s="51"/>
      <c r="F56" s="84">
        <f t="shared" si="17"/>
        <v>21008.403361344539</v>
      </c>
      <c r="G56" s="56">
        <v>25000</v>
      </c>
      <c r="H56" s="36">
        <f t="shared" si="16"/>
        <v>4720.989519403267</v>
      </c>
      <c r="I56" s="51" t="s">
        <v>107</v>
      </c>
      <c r="J56" s="50" t="s">
        <v>18</v>
      </c>
      <c r="K56" s="50" t="s">
        <v>39</v>
      </c>
      <c r="L56" s="50" t="s">
        <v>113</v>
      </c>
      <c r="M56" s="50"/>
      <c r="N56" s="32"/>
      <c r="O56" s="32"/>
      <c r="P56" s="50"/>
      <c r="Q56" s="50" t="s">
        <v>132</v>
      </c>
    </row>
    <row r="57" spans="1:17" ht="31.5" x14ac:dyDescent="0.25">
      <c r="A57" s="45">
        <v>41</v>
      </c>
      <c r="B57" s="15" t="s">
        <v>73</v>
      </c>
      <c r="C57" s="60" t="s">
        <v>79</v>
      </c>
      <c r="D57" s="7"/>
      <c r="E57" s="7" t="s">
        <v>17</v>
      </c>
      <c r="F57" s="84">
        <f t="shared" si="17"/>
        <v>25210.084033613446</v>
      </c>
      <c r="G57" s="56">
        <v>30000</v>
      </c>
      <c r="H57" s="36">
        <f t="shared" si="16"/>
        <v>5665.18742328392</v>
      </c>
      <c r="I57" s="35" t="s">
        <v>107</v>
      </c>
      <c r="J57" s="16" t="s">
        <v>18</v>
      </c>
      <c r="K57" s="34" t="s">
        <v>35</v>
      </c>
      <c r="L57" s="34" t="s">
        <v>20</v>
      </c>
      <c r="M57" s="34"/>
      <c r="N57" s="32">
        <f t="shared" si="14"/>
        <v>0</v>
      </c>
      <c r="O57" s="32">
        <f t="shared" si="15"/>
        <v>25210.084033613446</v>
      </c>
      <c r="P57" s="34"/>
      <c r="Q57" s="34" t="s">
        <v>132</v>
      </c>
    </row>
    <row r="58" spans="1:17" ht="15.75" x14ac:dyDescent="0.25">
      <c r="A58" s="20"/>
      <c r="B58" s="26"/>
      <c r="C58" s="42"/>
      <c r="D58" s="20"/>
      <c r="E58" s="20"/>
      <c r="F58" s="83"/>
      <c r="G58" s="55"/>
      <c r="H58" s="23"/>
      <c r="I58" s="20"/>
      <c r="J58" s="27"/>
      <c r="K58" s="25"/>
      <c r="L58" s="25"/>
      <c r="M58" s="25"/>
      <c r="N58" s="31"/>
      <c r="O58" s="31"/>
      <c r="P58" s="25"/>
      <c r="Q58" s="25"/>
    </row>
    <row r="59" spans="1:17" ht="47.25" x14ac:dyDescent="0.25">
      <c r="A59" s="68">
        <v>42</v>
      </c>
      <c r="B59" s="10">
        <v>20.11</v>
      </c>
      <c r="C59" s="59" t="s">
        <v>149</v>
      </c>
      <c r="D59" s="13" t="s">
        <v>150</v>
      </c>
      <c r="E59" s="7" t="s">
        <v>17</v>
      </c>
      <c r="F59" s="84">
        <v>624454</v>
      </c>
      <c r="G59" s="56">
        <v>674500</v>
      </c>
      <c r="H59" s="36">
        <f t="shared" si="16"/>
        <v>140326.74157303371</v>
      </c>
      <c r="I59" s="35" t="s">
        <v>107</v>
      </c>
      <c r="J59" s="34" t="s">
        <v>121</v>
      </c>
      <c r="K59" s="34" t="s">
        <v>28</v>
      </c>
      <c r="L59" s="34" t="s">
        <v>99</v>
      </c>
      <c r="M59" s="34"/>
      <c r="N59" s="32">
        <f t="shared" ref="N59:N60" si="18">M59/1.2</f>
        <v>0</v>
      </c>
      <c r="O59" s="32">
        <f t="shared" ref="O59:O60" si="19">F59-N59</f>
        <v>624454</v>
      </c>
      <c r="P59" s="34" t="s">
        <v>119</v>
      </c>
      <c r="Q59" s="34" t="s">
        <v>132</v>
      </c>
    </row>
    <row r="60" spans="1:17" ht="31.5" x14ac:dyDescent="0.25">
      <c r="A60" s="7">
        <v>43</v>
      </c>
      <c r="B60" s="10">
        <v>20.11</v>
      </c>
      <c r="C60" s="59" t="s">
        <v>80</v>
      </c>
      <c r="D60" s="7" t="s">
        <v>81</v>
      </c>
      <c r="E60" s="7" t="s">
        <v>17</v>
      </c>
      <c r="F60" s="84">
        <f t="shared" ref="F60" si="20">G60/1.2</f>
        <v>41666.666666666672</v>
      </c>
      <c r="G60" s="56">
        <v>50000</v>
      </c>
      <c r="H60" s="36">
        <f t="shared" si="16"/>
        <v>9363.2958801498135</v>
      </c>
      <c r="I60" s="35" t="s">
        <v>107</v>
      </c>
      <c r="J60" s="34" t="s">
        <v>18</v>
      </c>
      <c r="K60" s="34" t="s">
        <v>19</v>
      </c>
      <c r="L60" s="34" t="s">
        <v>20</v>
      </c>
      <c r="M60" s="34">
        <v>21963</v>
      </c>
      <c r="N60" s="32">
        <f t="shared" si="18"/>
        <v>18302.5</v>
      </c>
      <c r="O60" s="32">
        <f t="shared" si="19"/>
        <v>23364.166666666672</v>
      </c>
      <c r="P60" s="34"/>
      <c r="Q60" s="34" t="s">
        <v>132</v>
      </c>
    </row>
    <row r="61" spans="1:17" ht="15.75" x14ac:dyDescent="0.25">
      <c r="A61" s="20"/>
      <c r="B61" s="21"/>
      <c r="C61" s="41"/>
      <c r="D61" s="20"/>
      <c r="E61" s="20"/>
      <c r="F61" s="83"/>
      <c r="G61" s="55"/>
      <c r="H61" s="23"/>
      <c r="I61" s="20"/>
      <c r="J61" s="25"/>
      <c r="K61" s="25"/>
      <c r="L61" s="25"/>
      <c r="M61" s="25"/>
      <c r="N61" s="31"/>
      <c r="O61" s="31"/>
      <c r="P61" s="25"/>
      <c r="Q61" s="25"/>
    </row>
    <row r="62" spans="1:17" ht="31.5" x14ac:dyDescent="0.25">
      <c r="A62" s="7">
        <v>47</v>
      </c>
      <c r="B62" s="10">
        <v>20.13</v>
      </c>
      <c r="C62" s="59" t="s">
        <v>82</v>
      </c>
      <c r="D62" s="7" t="s">
        <v>83</v>
      </c>
      <c r="E62" s="7" t="s">
        <v>27</v>
      </c>
      <c r="F62" s="84">
        <f>G62</f>
        <v>150000</v>
      </c>
      <c r="G62" s="56">
        <v>150000</v>
      </c>
      <c r="H62" s="11">
        <f t="shared" ref="H62:H79" si="21">F62/4.45</f>
        <v>33707.865168539327</v>
      </c>
      <c r="I62" s="7" t="s">
        <v>107</v>
      </c>
      <c r="J62" s="8" t="s">
        <v>141</v>
      </c>
      <c r="K62" s="8" t="s">
        <v>19</v>
      </c>
      <c r="L62" s="8" t="s">
        <v>20</v>
      </c>
      <c r="M62" s="8">
        <v>6607</v>
      </c>
      <c r="N62" s="32">
        <f>M62/1.2</f>
        <v>5505.8333333333339</v>
      </c>
      <c r="O62" s="32">
        <f>F62-N62</f>
        <v>144494.16666666666</v>
      </c>
      <c r="P62" s="8"/>
      <c r="Q62" s="8" t="s">
        <v>132</v>
      </c>
    </row>
    <row r="63" spans="1:17" ht="15.75" x14ac:dyDescent="0.25">
      <c r="A63" s="20"/>
      <c r="B63" s="21"/>
      <c r="C63" s="41"/>
      <c r="D63" s="20"/>
      <c r="E63" s="20"/>
      <c r="F63" s="83"/>
      <c r="G63" s="55"/>
      <c r="H63" s="23"/>
      <c r="I63" s="20"/>
      <c r="J63" s="25"/>
      <c r="K63" s="25"/>
      <c r="L63" s="25"/>
      <c r="M63" s="25"/>
      <c r="N63" s="31"/>
      <c r="O63" s="31"/>
      <c r="P63" s="25"/>
      <c r="Q63" s="25"/>
    </row>
    <row r="64" spans="1:17" ht="31.5" x14ac:dyDescent="0.25">
      <c r="A64" s="7">
        <f>A62+1</f>
        <v>48</v>
      </c>
      <c r="B64" s="10">
        <v>20.14</v>
      </c>
      <c r="C64" s="59" t="s">
        <v>151</v>
      </c>
      <c r="D64" s="7"/>
      <c r="E64" s="7" t="s">
        <v>17</v>
      </c>
      <c r="F64" s="84">
        <f t="shared" ref="F64" si="22">G64/1.19</f>
        <v>15966.386554621849</v>
      </c>
      <c r="G64" s="56">
        <v>19000</v>
      </c>
      <c r="H64" s="11">
        <f t="shared" si="21"/>
        <v>3587.9520347464827</v>
      </c>
      <c r="I64" s="7" t="s">
        <v>107</v>
      </c>
      <c r="J64" s="8" t="s">
        <v>18</v>
      </c>
      <c r="K64" s="8" t="s">
        <v>38</v>
      </c>
      <c r="L64" s="8" t="s">
        <v>20</v>
      </c>
      <c r="M64" s="8"/>
      <c r="N64" s="32">
        <f t="shared" ref="N64:N66" si="23">M64/1.2</f>
        <v>0</v>
      </c>
      <c r="O64" s="32">
        <f t="shared" ref="O64:O66" si="24">F64-N64</f>
        <v>15966.386554621849</v>
      </c>
      <c r="P64" s="8"/>
      <c r="Q64" s="8" t="s">
        <v>132</v>
      </c>
    </row>
    <row r="65" spans="1:17" ht="31.5" x14ac:dyDescent="0.25">
      <c r="A65" s="7">
        <v>49</v>
      </c>
      <c r="B65" s="10">
        <v>20.14</v>
      </c>
      <c r="C65" s="59" t="s">
        <v>84</v>
      </c>
      <c r="D65" s="7" t="s">
        <v>85</v>
      </c>
      <c r="E65" s="7" t="s">
        <v>27</v>
      </c>
      <c r="F65" s="84">
        <f>G65</f>
        <v>30000</v>
      </c>
      <c r="G65" s="56">
        <v>30000</v>
      </c>
      <c r="H65" s="11">
        <f t="shared" si="21"/>
        <v>6741.5730337078649</v>
      </c>
      <c r="I65" s="7" t="s">
        <v>107</v>
      </c>
      <c r="J65" s="8" t="s">
        <v>141</v>
      </c>
      <c r="K65" s="8" t="s">
        <v>19</v>
      </c>
      <c r="L65" s="8" t="s">
        <v>20</v>
      </c>
      <c r="M65" s="8"/>
      <c r="N65" s="30">
        <f t="shared" si="23"/>
        <v>0</v>
      </c>
      <c r="O65" s="32">
        <f t="shared" si="24"/>
        <v>30000</v>
      </c>
      <c r="P65" s="8"/>
      <c r="Q65" s="8" t="s">
        <v>132</v>
      </c>
    </row>
    <row r="66" spans="1:17" ht="31.5" x14ac:dyDescent="0.25">
      <c r="A66" s="7">
        <f t="shared" si="5"/>
        <v>50</v>
      </c>
      <c r="B66" s="10">
        <v>20.14</v>
      </c>
      <c r="C66" s="59" t="s">
        <v>86</v>
      </c>
      <c r="D66" s="14" t="s">
        <v>87</v>
      </c>
      <c r="E66" s="7" t="s">
        <v>27</v>
      </c>
      <c r="F66" s="84">
        <f>G66/1.19</f>
        <v>16806.722689075632</v>
      </c>
      <c r="G66" s="56">
        <v>20000</v>
      </c>
      <c r="H66" s="11">
        <f t="shared" si="21"/>
        <v>3776.7916155226139</v>
      </c>
      <c r="I66" s="7" t="s">
        <v>107</v>
      </c>
      <c r="J66" s="8" t="s">
        <v>18</v>
      </c>
      <c r="K66" s="8" t="s">
        <v>39</v>
      </c>
      <c r="L66" s="8" t="s">
        <v>52</v>
      </c>
      <c r="M66" s="8"/>
      <c r="N66" s="30">
        <f t="shared" si="23"/>
        <v>0</v>
      </c>
      <c r="O66" s="30">
        <f t="shared" si="24"/>
        <v>16806.722689075632</v>
      </c>
      <c r="P66" s="8"/>
      <c r="Q66" s="8" t="s">
        <v>132</v>
      </c>
    </row>
    <row r="67" spans="1:17" ht="15.75" x14ac:dyDescent="0.25">
      <c r="A67" s="20"/>
      <c r="B67" s="21"/>
      <c r="C67" s="41"/>
      <c r="D67" s="20"/>
      <c r="E67" s="20"/>
      <c r="F67" s="83"/>
      <c r="G67" s="55"/>
      <c r="H67" s="23"/>
      <c r="I67" s="20"/>
      <c r="J67" s="25"/>
      <c r="K67" s="25"/>
      <c r="L67" s="25"/>
      <c r="M67" s="25"/>
      <c r="N67" s="31"/>
      <c r="O67" s="31"/>
      <c r="P67" s="25"/>
      <c r="Q67" s="25"/>
    </row>
    <row r="68" spans="1:17" ht="31.5" x14ac:dyDescent="0.25">
      <c r="A68" s="7">
        <v>51</v>
      </c>
      <c r="B68" s="17" t="s">
        <v>88</v>
      </c>
      <c r="C68" s="60" t="s">
        <v>89</v>
      </c>
      <c r="D68" s="7" t="s">
        <v>90</v>
      </c>
      <c r="E68" s="7" t="s">
        <v>27</v>
      </c>
      <c r="F68" s="84">
        <f>G68/1.19</f>
        <v>12605.042016806723</v>
      </c>
      <c r="G68" s="56">
        <v>15000</v>
      </c>
      <c r="H68" s="11">
        <f t="shared" si="21"/>
        <v>2832.59371164196</v>
      </c>
      <c r="I68" s="7" t="s">
        <v>107</v>
      </c>
      <c r="J68" s="8" t="s">
        <v>18</v>
      </c>
      <c r="K68" s="8" t="s">
        <v>39</v>
      </c>
      <c r="L68" s="8" t="s">
        <v>20</v>
      </c>
      <c r="M68" s="8"/>
      <c r="N68" s="32">
        <f t="shared" ref="N68:N71" si="25">M68/1.2</f>
        <v>0</v>
      </c>
      <c r="O68" s="32">
        <f t="shared" ref="O68:O71" si="26">F68-N68</f>
        <v>12605.042016806723</v>
      </c>
      <c r="P68" s="8"/>
      <c r="Q68" s="8" t="s">
        <v>132</v>
      </c>
    </row>
    <row r="69" spans="1:17" ht="31.5" x14ac:dyDescent="0.25">
      <c r="A69" s="7">
        <f t="shared" si="5"/>
        <v>52</v>
      </c>
      <c r="B69" s="17" t="s">
        <v>88</v>
      </c>
      <c r="C69" s="60" t="s">
        <v>91</v>
      </c>
      <c r="D69" s="7"/>
      <c r="E69" s="7" t="s">
        <v>17</v>
      </c>
      <c r="F69" s="84">
        <f t="shared" ref="F69:F72" si="27">G69/1.19</f>
        <v>272268.90756302525</v>
      </c>
      <c r="G69" s="56">
        <v>324000</v>
      </c>
      <c r="H69" s="11">
        <f t="shared" si="21"/>
        <v>61184.024171466343</v>
      </c>
      <c r="I69" s="7" t="s">
        <v>107</v>
      </c>
      <c r="J69" s="74" t="s">
        <v>141</v>
      </c>
      <c r="K69" s="8" t="s">
        <v>35</v>
      </c>
      <c r="L69" s="8" t="s">
        <v>20</v>
      </c>
      <c r="M69" s="8"/>
      <c r="N69" s="32">
        <f t="shared" si="25"/>
        <v>0</v>
      </c>
      <c r="O69" s="32">
        <f t="shared" si="26"/>
        <v>272268.90756302525</v>
      </c>
      <c r="P69" s="8"/>
      <c r="Q69" s="8" t="s">
        <v>132</v>
      </c>
    </row>
    <row r="70" spans="1:17" ht="31.5" x14ac:dyDescent="0.25">
      <c r="A70" s="51">
        <v>53</v>
      </c>
      <c r="B70" s="17" t="s">
        <v>88</v>
      </c>
      <c r="C70" s="60" t="s">
        <v>128</v>
      </c>
      <c r="D70" s="51" t="s">
        <v>145</v>
      </c>
      <c r="E70" s="51" t="s">
        <v>27</v>
      </c>
      <c r="F70" s="84">
        <f t="shared" si="27"/>
        <v>42016.806722689078</v>
      </c>
      <c r="G70" s="56">
        <v>50000</v>
      </c>
      <c r="H70" s="36">
        <f t="shared" si="21"/>
        <v>9441.9790388065339</v>
      </c>
      <c r="I70" s="51" t="s">
        <v>107</v>
      </c>
      <c r="J70" s="50" t="s">
        <v>18</v>
      </c>
      <c r="K70" s="50" t="s">
        <v>39</v>
      </c>
      <c r="L70" s="50" t="s">
        <v>20</v>
      </c>
      <c r="M70" s="50"/>
      <c r="N70" s="30"/>
      <c r="O70" s="30"/>
      <c r="P70" s="50"/>
      <c r="Q70" s="50" t="s">
        <v>132</v>
      </c>
    </row>
    <row r="71" spans="1:17" ht="31.5" x14ac:dyDescent="0.25">
      <c r="A71" s="7">
        <v>54</v>
      </c>
      <c r="B71" s="17" t="s">
        <v>88</v>
      </c>
      <c r="C71" s="60" t="s">
        <v>92</v>
      </c>
      <c r="D71" s="14" t="s">
        <v>93</v>
      </c>
      <c r="E71" s="7" t="s">
        <v>27</v>
      </c>
      <c r="F71" s="84">
        <f t="shared" si="27"/>
        <v>8403.361344537816</v>
      </c>
      <c r="G71" s="56">
        <v>10000</v>
      </c>
      <c r="H71" s="11">
        <f t="shared" si="21"/>
        <v>1888.395807761307</v>
      </c>
      <c r="I71" s="7" t="s">
        <v>107</v>
      </c>
      <c r="J71" s="8" t="s">
        <v>18</v>
      </c>
      <c r="K71" s="8" t="s">
        <v>19</v>
      </c>
      <c r="L71" s="8" t="s">
        <v>19</v>
      </c>
      <c r="M71" s="8"/>
      <c r="N71" s="30">
        <f t="shared" si="25"/>
        <v>0</v>
      </c>
      <c r="O71" s="30">
        <f t="shared" si="26"/>
        <v>8403.361344537816</v>
      </c>
      <c r="P71" s="8"/>
      <c r="Q71" s="8" t="s">
        <v>132</v>
      </c>
    </row>
    <row r="72" spans="1:17" ht="31.5" x14ac:dyDescent="0.25">
      <c r="A72" s="68">
        <v>55</v>
      </c>
      <c r="B72" s="17" t="s">
        <v>152</v>
      </c>
      <c r="C72" s="67" t="s">
        <v>153</v>
      </c>
      <c r="D72" s="14"/>
      <c r="E72" s="68" t="s">
        <v>17</v>
      </c>
      <c r="F72" s="84">
        <f t="shared" si="27"/>
        <v>14122.689075630253</v>
      </c>
      <c r="G72" s="56">
        <v>16806</v>
      </c>
      <c r="H72" s="36">
        <f t="shared" si="21"/>
        <v>3173.6379945236522</v>
      </c>
      <c r="I72" s="68" t="s">
        <v>107</v>
      </c>
      <c r="J72" s="65" t="s">
        <v>18</v>
      </c>
      <c r="K72" s="65" t="s">
        <v>39</v>
      </c>
      <c r="L72" s="65" t="s">
        <v>20</v>
      </c>
      <c r="M72" s="65"/>
      <c r="N72" s="32"/>
      <c r="O72" s="32"/>
      <c r="P72" s="65"/>
      <c r="Q72" s="65" t="s">
        <v>132</v>
      </c>
    </row>
    <row r="73" spans="1:17" ht="15.75" x14ac:dyDescent="0.25">
      <c r="A73" s="20"/>
      <c r="B73" s="24"/>
      <c r="C73" s="42"/>
      <c r="D73" s="22"/>
      <c r="E73" s="20"/>
      <c r="F73" s="83"/>
      <c r="G73" s="55"/>
      <c r="H73" s="23"/>
      <c r="I73" s="20"/>
      <c r="J73" s="25"/>
      <c r="K73" s="25"/>
      <c r="L73" s="25"/>
      <c r="M73" s="25"/>
      <c r="N73" s="31"/>
      <c r="O73" s="31"/>
      <c r="P73" s="25"/>
      <c r="Q73" s="25"/>
    </row>
    <row r="74" spans="1:17" ht="31.5" x14ac:dyDescent="0.25">
      <c r="A74" s="7">
        <v>56</v>
      </c>
      <c r="B74" s="10" t="s">
        <v>94</v>
      </c>
      <c r="C74" s="59" t="s">
        <v>129</v>
      </c>
      <c r="D74" s="7"/>
      <c r="E74" s="7"/>
      <c r="F74" s="84">
        <f>G74/1.19</f>
        <v>273109.24369747902</v>
      </c>
      <c r="G74" s="56">
        <v>325000</v>
      </c>
      <c r="H74" s="11">
        <f t="shared" si="21"/>
        <v>61372.863752242476</v>
      </c>
      <c r="I74" s="7" t="s">
        <v>107</v>
      </c>
      <c r="J74" s="7" t="s">
        <v>121</v>
      </c>
      <c r="K74" s="39" t="s">
        <v>139</v>
      </c>
      <c r="L74" s="7" t="s">
        <v>113</v>
      </c>
      <c r="M74" s="7">
        <v>456672</v>
      </c>
      <c r="N74" s="32">
        <f t="shared" ref="N74:N77" si="28">M74/1.2</f>
        <v>380560</v>
      </c>
      <c r="O74" s="32">
        <f t="shared" ref="O74:O77" si="29">F74-N74</f>
        <v>-107450.75630252098</v>
      </c>
      <c r="P74" s="7" t="s">
        <v>119</v>
      </c>
      <c r="Q74" s="8" t="s">
        <v>132</v>
      </c>
    </row>
    <row r="75" spans="1:17" ht="35.25" customHeight="1" x14ac:dyDescent="0.25">
      <c r="A75" s="7">
        <v>57</v>
      </c>
      <c r="B75" s="10" t="s">
        <v>94</v>
      </c>
      <c r="C75" s="59" t="s">
        <v>96</v>
      </c>
      <c r="D75" s="7" t="s">
        <v>95</v>
      </c>
      <c r="E75" s="7" t="s">
        <v>17</v>
      </c>
      <c r="F75" s="84">
        <f t="shared" ref="F75:F77" si="30">G75/1.19</f>
        <v>161344.53781512607</v>
      </c>
      <c r="G75" s="56">
        <v>192000</v>
      </c>
      <c r="H75" s="11">
        <f t="shared" si="21"/>
        <v>36257.199509017089</v>
      </c>
      <c r="I75" s="7" t="s">
        <v>107</v>
      </c>
      <c r="J75" s="7" t="s">
        <v>121</v>
      </c>
      <c r="K75" s="7" t="s">
        <v>139</v>
      </c>
      <c r="L75" s="7" t="s">
        <v>113</v>
      </c>
      <c r="M75" s="7"/>
      <c r="N75" s="30">
        <f t="shared" si="28"/>
        <v>0</v>
      </c>
      <c r="O75" s="30">
        <f t="shared" si="29"/>
        <v>161344.53781512607</v>
      </c>
      <c r="P75" s="7" t="s">
        <v>119</v>
      </c>
      <c r="Q75" s="37" t="s">
        <v>132</v>
      </c>
    </row>
    <row r="76" spans="1:17" ht="31.5" x14ac:dyDescent="0.25">
      <c r="A76" s="51">
        <v>58</v>
      </c>
      <c r="B76" s="10" t="s">
        <v>94</v>
      </c>
      <c r="C76" s="59" t="s">
        <v>97</v>
      </c>
      <c r="D76" s="7" t="s">
        <v>98</v>
      </c>
      <c r="E76" s="7" t="s">
        <v>17</v>
      </c>
      <c r="F76" s="84">
        <f t="shared" si="30"/>
        <v>21008.403361344539</v>
      </c>
      <c r="G76" s="56">
        <v>25000</v>
      </c>
      <c r="H76" s="11">
        <f t="shared" si="21"/>
        <v>4720.989519403267</v>
      </c>
      <c r="I76" s="7" t="s">
        <v>107</v>
      </c>
      <c r="J76" s="7" t="s">
        <v>18</v>
      </c>
      <c r="K76" s="7" t="s">
        <v>139</v>
      </c>
      <c r="L76" s="7" t="s">
        <v>99</v>
      </c>
      <c r="M76" s="7">
        <v>100</v>
      </c>
      <c r="N76" s="30">
        <f t="shared" si="28"/>
        <v>83.333333333333343</v>
      </c>
      <c r="O76" s="30">
        <f t="shared" si="29"/>
        <v>20925.070028011207</v>
      </c>
      <c r="P76" s="7"/>
      <c r="Q76" s="8" t="s">
        <v>132</v>
      </c>
    </row>
    <row r="77" spans="1:17" ht="31.5" x14ac:dyDescent="0.25">
      <c r="A77" s="51">
        <v>59</v>
      </c>
      <c r="B77" s="10" t="s">
        <v>94</v>
      </c>
      <c r="C77" s="59" t="s">
        <v>130</v>
      </c>
      <c r="D77" s="14" t="s">
        <v>143</v>
      </c>
      <c r="E77" s="7" t="s">
        <v>17</v>
      </c>
      <c r="F77" s="84">
        <f t="shared" si="30"/>
        <v>126050.42016806723</v>
      </c>
      <c r="G77" s="56">
        <v>150000</v>
      </c>
      <c r="H77" s="11">
        <f t="shared" si="21"/>
        <v>28325.937116419602</v>
      </c>
      <c r="I77" s="7" t="s">
        <v>107</v>
      </c>
      <c r="J77" s="7" t="s">
        <v>18</v>
      </c>
      <c r="K77" s="7" t="s">
        <v>52</v>
      </c>
      <c r="L77" s="7" t="s">
        <v>28</v>
      </c>
      <c r="M77" s="7"/>
      <c r="N77" s="30">
        <f t="shared" si="28"/>
        <v>0</v>
      </c>
      <c r="O77" s="30">
        <f t="shared" si="29"/>
        <v>126050.42016806723</v>
      </c>
      <c r="P77" s="7"/>
      <c r="Q77" s="50" t="s">
        <v>132</v>
      </c>
    </row>
    <row r="78" spans="1:17" ht="15.75" x14ac:dyDescent="0.25">
      <c r="A78" s="20"/>
      <c r="B78" s="21"/>
      <c r="C78" s="41"/>
      <c r="D78" s="22"/>
      <c r="E78" s="20"/>
      <c r="F78" s="83"/>
      <c r="G78" s="55"/>
      <c r="H78" s="23"/>
      <c r="I78" s="20"/>
      <c r="J78" s="20"/>
      <c r="K78" s="20"/>
      <c r="L78" s="20"/>
      <c r="M78" s="20"/>
      <c r="N78" s="33"/>
      <c r="O78" s="33"/>
      <c r="P78" s="20"/>
      <c r="Q78" s="20"/>
    </row>
    <row r="79" spans="1:17" ht="31.5" x14ac:dyDescent="0.25">
      <c r="A79" s="7">
        <v>60</v>
      </c>
      <c r="B79" s="10" t="s">
        <v>100</v>
      </c>
      <c r="C79" s="59" t="s">
        <v>131</v>
      </c>
      <c r="D79" s="7" t="s">
        <v>101</v>
      </c>
      <c r="E79" s="7" t="s">
        <v>17</v>
      </c>
      <c r="F79" s="84">
        <f>G79/1.19</f>
        <v>11764.705882352942</v>
      </c>
      <c r="G79" s="56">
        <v>14000</v>
      </c>
      <c r="H79" s="11">
        <f t="shared" si="21"/>
        <v>2643.7541308658297</v>
      </c>
      <c r="I79" s="7" t="s">
        <v>107</v>
      </c>
      <c r="J79" s="7" t="s">
        <v>18</v>
      </c>
      <c r="K79" s="7" t="s">
        <v>99</v>
      </c>
      <c r="L79" s="7" t="s">
        <v>113</v>
      </c>
      <c r="M79" s="7"/>
      <c r="N79" s="32">
        <f t="shared" ref="N79" si="31">M79/1.2</f>
        <v>0</v>
      </c>
      <c r="O79" s="32">
        <f t="shared" ref="O79" si="32">F79-N79</f>
        <v>11764.705882352942</v>
      </c>
      <c r="P79" s="7"/>
      <c r="Q79" s="8" t="s">
        <v>132</v>
      </c>
    </row>
    <row r="80" spans="1:17" ht="19.5" customHeight="1" x14ac:dyDescent="0.25"/>
    <row r="81" spans="3:3" hidden="1" x14ac:dyDescent="0.25"/>
    <row r="82" spans="3:3" ht="23.25" customHeight="1" x14ac:dyDescent="0.25">
      <c r="C82" s="29" t="s">
        <v>155</v>
      </c>
    </row>
    <row r="83" spans="3:3" x14ac:dyDescent="0.2">
      <c r="C83" s="63"/>
    </row>
    <row r="84" spans="3:3" x14ac:dyDescent="0.2">
      <c r="C84" s="63"/>
    </row>
    <row r="86" spans="3:3" x14ac:dyDescent="0.2">
      <c r="C86" s="63"/>
    </row>
    <row r="87" spans="3:3" x14ac:dyDescent="0.2">
      <c r="C87" s="63"/>
    </row>
  </sheetData>
  <autoFilter ref="J9:J79"/>
  <pageMargins left="1" right="0.25" top="0.75" bottom="0.75" header="0.3" footer="0.3"/>
  <pageSetup paperSize="9" scale="48" fitToHeight="0" orientation="landscape" verticalDpi="0" r:id="rId1"/>
  <ignoredErrors>
    <ignoredError sqref="B57:E57 H57:P57 R57:XFD5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Ovidiu Dragulinescu</dc:creator>
  <cp:lastModifiedBy>Ovidiu Dragulinescu</cp:lastModifiedBy>
  <cp:lastPrinted>2017-04-24T07:54:09Z</cp:lastPrinted>
  <dcterms:created xsi:type="dcterms:W3CDTF">2016-07-27T07:28:35Z</dcterms:created>
  <dcterms:modified xsi:type="dcterms:W3CDTF">2017-04-24T07:54:46Z</dcterms:modified>
</cp:coreProperties>
</file>